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380" documentId="120_S{2AC9BD13-BADA-5192-A53E-5A8FF88502F6}" xr6:coauthVersionLast="47" xr6:coauthVersionMax="47" xr10:uidLastSave="{9DC3E301-CF37-4BC6-830F-1859926E0427}"/>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G2" i="9"/>
  <c r="B9" i="9"/>
  <c r="D6" i="3"/>
  <c r="B3"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<sst xmlns="http://schemas.openxmlformats.org/spreadsheetml/2006/main" count="180271" uniqueCount="39119">
  <si>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</si>
  <si>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</si>
  <si>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</si>
  <si>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</si>
  <si>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</si>
  <si>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</si>
  <si>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</si>
  <si>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</si>
  <si>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</si>
  <si>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</si>
  <si>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</si>
  <si>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</si>
  <si>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</si>
  <si>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</si>
  <si>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</si>
  <si>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</si>
  <si>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</si>
  <si>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</si>
  <si>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</si>
  <si>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</si>
  <si>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</si>
  <si>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</si>
  <si>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</si>
  <si>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</si>
  <si>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</si>
  <si>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</si>
  <si>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</si>
  <si>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</si>
  <si>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</si>
  <si>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</si>
  <si>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</si>
  <si>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</si>
  <si>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</si>
  <si>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</si>
  <si>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</si>
  <si>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</si>
  <si>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</si>
  <si>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</si>
  <si>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</si>
  <si>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</si>
  <si>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</si>
  <si>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</si>
  <si>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</si>
  <si>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</si>
  <si>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</si>
  <si>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</si>
  <si>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</si>
  <si>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</si>
  <si>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</si>
  <si>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</si>
  <si>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</si>
  <si>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</si>
  <si>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</si>
  <si>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</si>
  <si>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</si>
  <si>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</si>
  <si>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</si>
  <si>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</si>
  <si>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</si>
  <si>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</si>
  <si>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</si>
  <si>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</si>
  <si>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</si>
  <si>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</si>
  <si>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</si>
  <si>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</si>
  <si>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</si>
  <si>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</si>
  <si>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</si>
  <si>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</si>
  <si>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</si>
  <si>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</si>
  <si>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</si>
  <si>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</si>
  <si>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</si>
  <si>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</si>
  <si>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</si>
  <si>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</si>
  <si>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</si>
  <si>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</si>
  <si>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</si>
  <si>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</si>
  <si>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</si>
  <si>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</si>
  <si>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</si>
  <si>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</si>
  <si>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</si>
  <si>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</si>
  <si>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</si>
  <si>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</si>
  <si>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</si>
  <si>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</si>
  <si>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</si>
  <si>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</si>
  <si>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</si>
  <si>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</si>
  <si>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</si>
  <si>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</si>
  <si>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</si>
  <si>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</si>
  <si>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</si>
  <si>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</si>
  <si>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</si>
  <si>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</si>
  <si>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</si>
  <si>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</si>
  <si>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</si>
  <si>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</si>
  <si>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</si>
  <si>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</si>
  <si>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</si>
  <si>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</si>
  <si>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</si>
  <si>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</si>
  <si>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</si>
  <si>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</si>
  <si>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</si>
  <si>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</si>
  <si>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</si>
  <si>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</si>
  <si>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</si>
  <si>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</si>
  <si>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</si>
  <si>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</si>
  <si>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</si>
  <si>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</si>
  <si>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</si>
  <si>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</si>
  <si>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</si>
  <si>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</si>
  <si>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</si>
  <si>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</si>
  <si>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</si>
  <si>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</si>
  <si>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</si>
  <si>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</si>
  <si>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</si>
  <si>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</si>
  <si>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</si>
  <si>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</si>
  <si>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</si>
  <si>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</si>
  <si>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</si>
  <si>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</si>
  <si>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</si>
  <si>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</si>
  <si>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</si>
  <si>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</si>
  <si>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</si>
  <si>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</si>
  <si>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</si>
  <si>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</si>
  <si>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</si>
  <si>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</si>
  <si>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</si>
  <si>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</si>
  <si>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</si>
  <si>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</si>
  <si>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</si>
  <si>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</si>
  <si>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</si>
  <si>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</si>
  <si>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</si>
  <si>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</si>
  <si>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</si>
  <si>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</si>
  <si>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</si>
  <si>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</si>
  <si>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</si>
  <si>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</si>
  <si>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</si>
  <si>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</si>
  <si>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</si>
  <si>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</si>
  <si>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</si>
  <si>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</si>
  <si>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</si>
  <si>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</si>
  <si>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</si>
  <si>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</si>
  <si>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</si>
  <si>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</si>
  <si>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</si>
  <si>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</si>
  <si>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</si>
  <si>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</si>
  <si>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</si>
  <si>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</si>
  <si>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</si>
  <si>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</si>
  <si>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</si>
  <si>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</si>
  <si>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</si>
  <si>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</si>
  <si>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</si>
  <si>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</si>
  <si>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</si>
  <si>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</si>
  <si>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</si>
  <si>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</si>
  <si>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</si>
  <si>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</si>
  <si>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</si>
  <si>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</si>
  <si>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</si>
  <si>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</si>
  <si>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</si>
  <si>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</si>
  <si>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</si>
  <si>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</si>
  <si>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</si>
  <si>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</si>
  <si>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</si>
  <si>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</si>
  <si>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</si>
  <si>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</si>
  <si>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</si>
  <si>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</si>
  <si>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</si>
  <si>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</si>
  <si>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</si>
  <si>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</si>
  <si>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</si>
  <si>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</si>
  <si>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</si>
  <si>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</si>
  <si>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</si>
  <si>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</si>
  <si>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</si>
  <si>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</si>
  <si>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</si>
  <si>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</si>
  <si>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</si>
  <si>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</si>
  <si>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</si>
  <si>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</si>
  <si>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</si>
  <si>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</si>
  <si>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</si>
  <si>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</si>
  <si>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</si>
  <si>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</si>
  <si>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</si>
  <si>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</si>
  <si>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</si>
  <si>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</si>
  <si>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</si>
  <si>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</si>
  <si>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</si>
  <si>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</si>
  <si>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</si>
  <si>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</si>
  <si>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</si>
  <si>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</si>
  <si>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</si>
  <si>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</si>
  <si>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</si>
  <si>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</si>
  <si>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</si>
  <si>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</si>
  <si>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</si>
  <si>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</si>
  <si>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</si>
  <si>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</si>
  <si>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</si>
  <si>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</si>
  <si>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</si>
  <si>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</si>
  <si>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</si>
  <si>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</si>
  <si>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</si>
  <si>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</si>
  <si>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</si>
  <si>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</si>
  <si>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</si>
  <si>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</si>
  <si>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</si>
  <si>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</si>
  <si>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</si>
  <si>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</si>
  <si>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</si>
  <si>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</si>
  <si>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</si>
  <si>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</si>
  <si>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</si>
  <si>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</si>
  <si>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</si>
  <si>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</si>
  <si>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</si>
  <si>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</si>
  <si>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</si>
  <si>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</si>
  <si>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</si>
  <si>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</si>
  <si>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</si>
  <si>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</si>
  <si>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</si>
  <si>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</si>
  <si>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</si>
  <si>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</si>
  <si>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</si>
  <si>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</si>
  <si>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</si>
  <si>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</si>
  <si>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</si>
  <si>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</si>
  <si>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</si>
  <si>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</si>
  <si>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</si>
  <si>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</si>
  <si>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</si>
  <si>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</si>
  <si>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</si>
  <si>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</si>
  <si>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</si>
  <si>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</si>
  <si>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</si>
  <si>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</si>
  <si>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</si>
  <si>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</si>
  <si>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</si>
  <si>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</si>
  <si>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</si>
  <si>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</si>
  <si>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</si>
  <si>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</si>
  <si>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</si>
  <si>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</si>
  <si>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</si>
  <si>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</si>
  <si>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</si>
  <si>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</si>
  <si>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</si>
  <si>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</si>
  <si>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</si>
  <si>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</si>
  <si>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</si>
  <si>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</si>
  <si>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</si>
  <si>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</si>
  <si>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</si>
  <si>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</si>
  <si>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</si>
  <si>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</si>
  <si>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</si>
  <si>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</si>
  <si>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</si>
  <si>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</si>
  <si>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</si>
  <si>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</si>
  <si>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</si>
  <si>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</si>
  <si>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</si>
  <si>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</si>
  <si>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</si>
  <si>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</si>
  <si>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</si>
  <si>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</si>
  <si>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</si>
  <si>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</si>
  <si>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</si>
  <si>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</si>
  <si>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</si>
  <si>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</si>
  <si>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</si>
  <si>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</si>
  <si>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</si>
  <si>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</si>
  <si>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</si>
  <si>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</si>
  <si>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</si>
  <si>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</si>
  <si>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</si>
  <si>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</si>
  <si>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</si>
  <si>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</si>
  <si>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</si>
  <si>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</si>
  <si>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</si>
  <si>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</si>
  <si>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</si>
  <si>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</si>
  <si>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</si>
  <si>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</si>
  <si>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</si>
  <si>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</si>
  <si>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</si>
  <si>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</si>
  <si>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</si>
  <si>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</si>
  <si>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</si>
  <si>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</si>
  <si>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</si>
  <si>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</si>
  <si>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</si>
  <si>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</si>
  <si>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</si>
  <si>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</si>
  <si>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</si>
  <si>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</si>
  <si>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</si>
  <si>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</si>
  <si>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</si>
  <si>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</si>
  <si>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</si>
  <si>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</si>
  <si>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</si>
  <si>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</si>
  <si>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</si>
  <si>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</si>
  <si>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</si>
  <si>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</si>
  <si>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</si>
  <si>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</si>
  <si>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</si>
  <si>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</si>
  <si>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</si>
  <si>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</si>
  <si>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</si>
  <si>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</si>
  <si>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</si>
  <si>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</si>
  <si>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</si>
  <si>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</si>
  <si>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</si>
  <si>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</si>
  <si>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</si>
  <si>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</si>
  <si>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</si>
  <si>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</si>
  <si>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</si>
  <si>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</si>
  <si>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</si>
  <si>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</si>
  <si>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</si>
  <si>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</si>
  <si>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</si>
  <si>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</si>
  <si>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</si>
  <si>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</si>
  <si>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</si>
  <si>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</si>
  <si>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</si>
  <si>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</si>
  <si>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</si>
  <si>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</si>
  <si>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</si>
  <si>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</si>
  <si>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</si>
  <si>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</si>
  <si>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</si>
  <si>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</si>
  <si>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</si>
  <si>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</si>
  <si>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</si>
  <si>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</si>
  <si>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</si>
  <si>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</si>
  <si>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</si>
  <si>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</si>
  <si>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</si>
  <si>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</si>
  <si>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</si>
  <si>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</si>
  <si>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</si>
  <si>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</si>
  <si>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</si>
  <si>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</si>
  <si>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</si>
  <si>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</si>
  <si>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</si>
  <si>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</si>
  <si>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</si>
  <si>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</si>
  <si>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</si>
  <si>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</si>
  <si>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</si>
  <si>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</si>
  <si>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</si>
  <si>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</si>
  <si>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</si>
  <si>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</si>
  <si>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</si>
  <si>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</si>
  <si>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</si>
  <si>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</si>
  <si>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</si>
  <si>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</si>
  <si>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</si>
  <si>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</si>
  <si>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</si>
  <si>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</si>
  <si>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</si>
  <si>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</si>
  <si>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</si>
  <si>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</si>
  <si>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</si>
  <si>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</si>
  <si>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</si>
  <si>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</si>
  <si>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</si>
  <si>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</si>
  <si>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</si>
  <si>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</si>
  <si>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</si>
  <si>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</si>
  <si>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</si>
  <si>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</si>
  <si>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</si>
  <si>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</si>
  <si>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</si>
  <si>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</si>
  <si>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</si>
  <si>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</si>
  <si>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</si>
  <si>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</si>
  <si>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</si>
  <si>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</si>
  <si>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</si>
  <si>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</si>
  <si>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</si>
  <si>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</si>
  <si>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</si>
  <si>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</si>
  <si>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</si>
  <si>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</si>
  <si>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</si>
  <si>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</si>
  <si>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</si>
  <si>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</si>
  <si>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</si>
  <si>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</si>
  <si>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</si>
  <si>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</si>
  <si>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</si>
  <si>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</si>
  <si>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</si>
  <si>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</si>
  <si>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</si>
  <si>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</si>
  <si>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</si>
  <si>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</si>
  <si>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</si>
  <si>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</si>
  <si>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</si>
  <si>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</si>
  <si>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</si>
  <si>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</si>
  <si>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</si>
  <si>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</si>
  <si>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</si>
  <si>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</si>
  <si>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</si>
  <si>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</si>
  <si>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</si>
  <si>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</si>
  <si>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</si>
  <si>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</si>
  <si>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</si>
  <si>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</si>
  <si>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</si>
  <si>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</si>
  <si>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</si>
  <si>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</si>
  <si>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</si>
  <si>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</si>
  <si>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</si>
  <si>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</si>
  <si>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</si>
  <si>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</si>
  <si>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</si>
  <si>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</si>
  <si>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</si>
  <si>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</si>
  <si>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</si>
  <si>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</si>
  <si>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</si>
  <si>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</si>
  <si>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</si>
  <si>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</si>
  <si>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</si>
  <si>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</si>
  <si>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</si>
  <si>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</si>
  <si>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</si>
  <si>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</si>
  <si>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</si>
  <si>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</si>
  <si>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</si>
  <si>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</si>
  <si>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</si>
  <si>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</si>
  <si>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</si>
  <si>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</si>
  <si>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</si>
  <si>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</si>
  <si>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</si>
  <si>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</si>
  <si>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</si>
  <si>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</si>
  <si>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</si>
  <si>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</si>
  <si>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</si>
  <si>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</si>
  <si>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</si>
  <si>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</si>
  <si>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</si>
  <si>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</si>
  <si>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</si>
  <si>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</si>
  <si>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</si>
  <si>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</si>
  <si>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</si>
  <si>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</si>
  <si>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</si>
  <si>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</si>
  <si>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</si>
  <si>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</si>
  <si>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</si>
  <si>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</si>
  <si>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</si>
  <si>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</si>
  <si>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</si>
  <si>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</si>
  <si>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</si>
  <si>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</si>
  <si>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</si>
  <si>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</si>
  <si>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</si>
  <si>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</si>
  <si>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</si>
  <si>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</si>
  <si>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</si>
  <si>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</si>
  <si>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</si>
  <si>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</si>
  <si>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</si>
  <si>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</si>
  <si>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</si>
  <si>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</si>
  <si>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</si>
  <si>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</si>
  <si>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</si>
  <si>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</si>
  <si>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</si>
  <si>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</si>
  <si>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</si>
  <si>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</si>
  <si>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</si>
  <si>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</si>
  <si>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</si>
  <si>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</si>
  <si>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</si>
  <si>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</si>
  <si>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</si>
  <si>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</si>
  <si>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</si>
  <si>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</si>
  <si>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</si>
  <si>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</si>
  <si>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</si>
  <si>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</si>
  <si>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</si>
  <si>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</si>
  <si>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</si>
  <si>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</si>
  <si>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</si>
  <si>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</si>
  <si>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</si>
  <si>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</si>
  <si>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</si>
  <si>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</si>
  <si>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</si>
  <si>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</si>
  <si>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</si>
  <si>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</si>
  <si>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</si>
  <si>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</si>
  <si>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</si>
  <si>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</si>
  <si>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</si>
  <si>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</si>
  <si>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</si>
  <si>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</si>
  <si>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</si>
  <si>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</si>
  <si>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</si>
  <si>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</si>
  <si>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</si>
  <si>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</si>
  <si>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</si>
  <si>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</si>
  <si>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</si>
  <si>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</si>
  <si>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</si>
  <si>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</si>
  <si>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</si>
  <si>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</si>
  <si>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</si>
  <si>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</si>
  <si>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</si>
  <si>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</si>
  <si>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</si>
  <si>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</si>
  <si>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</si>
  <si>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</si>
  <si>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</si>
  <si>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</si>
  <si>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</si>
  <si>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</si>
  <si>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</si>
  <si>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</si>
  <si>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</si>
  <si>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</si>
  <si>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</si>
  <si>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</si>
  <si>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</si>
  <si>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</si>
  <si>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</si>
  <si>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</si>
  <si>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</si>
  <si>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</si>
  <si>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</si>
  <si>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</si>
  <si>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</si>
  <si>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</si>
  <si>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</si>
  <si>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</si>
  <si>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</si>
  <si>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</si>
  <si>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</si>
  <si>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</si>
  <si>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</si>
  <si>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</si>
  <si>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</si>
  <si>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</si>
  <si>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</si>
  <si>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</si>
  <si>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</si>
  <si>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</si>
  <si>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</si>
  <si>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</si>
  <si>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</si>
  <si>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</si>
  <si>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</si>
  <si>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</si>
  <si>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</si>
  <si>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</si>
  <si>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</si>
  <si>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</si>
  <si>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</si>
  <si>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</si>
  <si>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</si>
  <si>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</si>
  <si>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</si>
  <si>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</si>
  <si>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</si>
  <si>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</si>
  <si>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</si>
  <si>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</si>
  <si>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</si>
  <si>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</si>
  <si>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</si>
  <si>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</si>
  <si>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</si>
  <si>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</si>
  <si>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</si>
  <si>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</si>
  <si>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</si>
  <si>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</si>
  <si>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</si>
  <si>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</si>
  <si>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</si>
  <si>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</si>
  <si>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</si>
  <si>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</si>
  <si>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</si>
  <si>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</si>
  <si>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</si>
  <si>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</si>
  <si>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</si>
  <si>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</si>
  <si>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</si>
  <si>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</si>
  <si>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</si>
  <si>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</si>
  <si>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</si>
  <si>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</si>
  <si>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</si>
  <si>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</si>
  <si>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</si>
  <si>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</si>
  <si>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</si>
  <si>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</si>
  <si>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</si>
  <si>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</si>
  <si>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</si>
  <si>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</si>
  <si>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</si>
  <si>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</si>
  <si>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</si>
  <si>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</si>
  <si>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</si>
  <si>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</si>
  <si>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</si>
  <si>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</si>
  <si>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</si>
  <si>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</si>
  <si>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</si>
  <si>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</si>
  <si>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</si>
  <si>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</si>
  <si>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</si>
  <si>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</si>
  <si>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</si>
  <si>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</si>
  <si>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</si>
  <si>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</si>
  <si>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</si>
  <si>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</si>
  <si>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</si>
  <si>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</si>
  <si>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</si>
  <si>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</si>
  <si>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</si>
  <si>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</si>
  <si>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</si>
  <si>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</si>
  <si>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</si>
  <si>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</si>
  <si>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</si>
  <si>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</si>
  <si>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</si>
  <si>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</si>
  <si>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</si>
  <si>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</si>
  <si>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</si>
  <si>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</si>
  <si>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</si>
  <si>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</si>
  <si>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</si>
  <si>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</si>
  <si>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</si>
  <si>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</si>
  <si>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</si>
  <si>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</si>
  <si>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</si>
  <si>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</si>
  <si>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</si>
  <si>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</si>
  <si>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</si>
  <si>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</si>
  <si>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</si>
  <si>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</si>
  <si>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</si>
  <si>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</si>
  <si>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</si>
  <si>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</si>
  <si>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</si>
  <si>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</si>
  <si>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</si>
  <si>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</si>
  <si>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</si>
  <si>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</si>
  <si>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</si>
  <si>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</si>
  <si>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</si>
  <si>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</si>
  <si>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</si>
  <si>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</si>
  <si>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</si>
  <si>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</si>
  <si>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</si>
  <si>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</si>
  <si>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</si>
  <si>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</si>
  <si>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</si>
  <si>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</si>
  <si>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</si>
  <si>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</si>
  <si>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</si>
  <si>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</si>
  <si>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</si>
  <si>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</si>
  <si>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</si>
  <si>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</si>
  <si>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</si>
  <si>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</si>
  <si>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</si>
  <si>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</si>
  <si>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</si>
  <si>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</si>
  <si>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</si>
  <si>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</si>
  <si>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</si>
  <si>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</si>
  <si>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</si>
  <si>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</si>
  <si>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</si>
  <si>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</si>
  <si>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</si>
  <si>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</si>
  <si>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</si>
  <si>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</si>
  <si>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</si>
  <si>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</si>
  <si>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</si>
  <si>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</si>
  <si>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</si>
  <si>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</si>
  <si>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</si>
  <si>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</si>
  <si>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</si>
  <si>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</si>
  <si>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</si>
  <si>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</si>
  <si>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</si>
  <si>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</si>
  <si>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</si>
  <si>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</si>
  <si>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</si>
  <si>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</si>
  <si>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</si>
  <si>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</si>
  <si>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</si>
  <si>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</si>
  <si>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</si>
  <si>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</si>
  <si>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</si>
  <si>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</si>
  <si>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</si>
  <si>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</si>
  <si>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</si>
  <si>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</si>
  <si>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</si>
  <si>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</si>
  <si>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</si>
  <si>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</si>
  <si>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</si>
  <si>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</si>
  <si>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</si>
  <si>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</si>
  <si>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</si>
  <si>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</si>
  <si>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</si>
  <si>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</si>
  <si>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</si>
  <si>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</si>
  <si>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</si>
  <si>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</si>
  <si>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</si>
  <si>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</si>
  <si>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</si>
  <si>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</si>
  <si>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</si>
  <si>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</si>
  <si>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</si>
  <si>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</si>
  <si>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</si>
  <si>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</si>
  <si>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</si>
  <si>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</si>
  <si>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</si>
  <si>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</si>
  <si>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</si>
  <si>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</si>
  <si>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</si>
  <si>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</si>
  <si>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</si>
  <si>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</si>
  <si>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</si>
  <si>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</si>
  <si>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</si>
  <si>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</si>
  <si>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</si>
  <si>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</si>
  <si>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</si>
  <si>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</si>
  <si>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</si>
  <si>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</si>
  <si>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</si>
  <si>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</si>
  <si>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</si>
  <si>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</si>
  <si>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</si>
  <si>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</si>
  <si>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</si>
  <si>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</si>
  <si>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</si>
  <si>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</si>
  <si>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</si>
  <si>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</si>
  <si>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</si>
  <si>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</si>
  <si>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</si>
  <si>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</si>
  <si>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</si>
  <si>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</si>
  <si>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</si>
  <si>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</si>
  <si>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</si>
  <si>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</si>
  <si>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</si>
  <si>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</si>
  <si>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</si>
  <si>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</si>
  <si>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</si>
  <si>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</si>
  <si>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</si>
  <si>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</si>
  <si>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</si>
  <si>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</si>
  <si>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</si>
  <si>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</si>
  <si>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</si>
  <si>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</si>
  <si>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</si>
  <si>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</si>
  <si>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</si>
  <si>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</si>
  <si>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</si>
  <si>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</si>
  <si>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</si>
  <si>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</si>
  <si>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</si>
  <si>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</si>
  <si>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</si>
  <si>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</si>
  <si>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</si>
  <si>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</si>
  <si>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</si>
  <si>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</si>
  <si>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</si>
  <si>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</si>
  <si>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</si>
  <si>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</si>
  <si>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</si>
  <si>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</si>
  <si>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</si>
  <si>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</si>
  <si>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</si>
  <si>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</si>
  <si>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</si>
  <si>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</si>
  <si>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</si>
  <si>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</si>
  <si>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</si>
  <si>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</si>
  <si>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</si>
  <si>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</si>
  <si>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</si>
  <si>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</si>
  <si>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</si>
  <si>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</si>
  <si>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</si>
  <si>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</si>
  <si>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</si>
  <si>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</si>
  <si>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</si>
  <si>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</si>
  <si>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</si>
  <si>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</si>
  <si>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</si>
  <si>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</si>
  <si>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</si>
  <si>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</si>
  <si>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</si>
  <si>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</si>
  <si>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</si>
  <si>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</si>
  <si>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</si>
  <si>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</si>
  <si>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</si>
  <si>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</si>
  <si>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</si>
  <si>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</si>
  <si>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</si>
  <si>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</si>
  <si>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</si>
  <si>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</si>
  <si>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</si>
  <si>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</si>
  <si>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</si>
  <si>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</si>
  <si>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</si>
  <si>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</si>
  <si>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</si>
  <si>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</si>
  <si>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</si>
  <si>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</si>
  <si>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</si>
  <si>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</si>
  <si>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</si>
  <si>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</si>
  <si>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</si>
  <si>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</si>
  <si>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</si>
  <si>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</si>
  <si>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</si>
  <si>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</si>
  <si>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</si>
  <si>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</si>
  <si>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</si>
  <si>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</si>
  <si>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</si>
  <si>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</si>
  <si>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</si>
  <si>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</si>
  <si>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</si>
  <si>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</si>
  <si>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</si>
  <si>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</si>
  <si>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</si>
  <si>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</si>
  <si>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</si>
  <si>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</si>
  <si>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</si>
  <si>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</si>
  <si>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</si>
  <si>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</si>
  <si>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</si>
  <si>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</si>
  <si>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</si>
  <si>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</si>
  <si>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</si>
  <si>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</si>
  <si>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</si>
  <si>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</si>
  <si>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</si>
  <si>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</si>
  <si>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</si>
  <si>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</si>
  <si>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</si>
  <si>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</si>
  <si>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</si>
  <si>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</si>
  <si>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</si>
  <si>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</si>
  <si>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</si>
  <si>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</si>
  <si>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</si>
  <si>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</si>
  <si>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</si>
  <si>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</si>
  <si>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</si>
  <si>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</si>
  <si>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</si>
  <si>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</si>
  <si>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</si>
  <si>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</si>
  <si>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</si>
  <si>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</si>
  <si>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</si>
  <si>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</si>
  <si>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</si>
  <si>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</si>
  <si>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</si>
  <si>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</si>
  <si>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</si>
  <si>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</si>
  <si>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</si>
  <si>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</si>
  <si>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</si>
  <si>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</si>
  <si>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</si>
  <si>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</si>
  <si>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</si>
  <si>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</si>
  <si>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</si>
  <si>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</si>
  <si>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</si>
  <si>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</si>
  <si>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</si>
  <si>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</si>
  <si>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</si>
  <si>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</si>
  <si>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</si>
  <si>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</si>
  <si>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</si>
  <si>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</si>
  <si>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</si>
  <si>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</si>
  <si>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</si>
  <si>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</si>
  <si>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</si>
  <si>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</si>
  <si>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</si>
  <si>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</si>
  <si>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</si>
  <si>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</si>
  <si>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</si>
  <si>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</si>
  <si>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</si>
  <si>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</si>
  <si>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</si>
  <si>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</si>
  <si>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</si>
  <si>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</si>
  <si>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</si>
  <si>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</si>
  <si>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</si>
  <si>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</si>
  <si>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</si>
  <si>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</si>
  <si>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</si>
  <si>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</si>
  <si>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</si>
  <si>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</si>
  <si>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</si>
  <si>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</si>
  <si>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</si>
  <si>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</si>
  <si>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</si>
  <si>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</si>
  <si>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</si>
  <si>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</si>
  <si>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</si>
  <si>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</si>
  <si>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</si>
  <si>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</si>
  <si>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</si>
  <si>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</si>
  <si>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</si>
  <si>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</si>
  <si>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</si>
  <si>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</si>
  <si>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</si>
  <si>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</si>
  <si>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</si>
  <si>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</si>
  <si>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</si>
  <si>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</si>
  <si>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</si>
  <si>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</si>
  <si>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</si>
  <si>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</si>
  <si>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</si>
  <si>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</si>
  <si>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</si>
  <si>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</si>
  <si>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</si>
  <si>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</si>
  <si>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</si>
  <si>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</si>
  <si>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</si>
  <si>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</si>
  <si>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</si>
  <si>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</si>
  <si>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</si>
  <si>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</si>
  <si>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</si>
  <si>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</si>
  <si>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</si>
  <si>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</si>
  <si>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</si>
  <si>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</si>
  <si>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</si>
  <si>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</si>
  <si>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</si>
  <si>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</si>
  <si>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</si>
  <si>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</si>
  <si>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</si>
  <si>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</si>
  <si>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</si>
  <si>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</si>
  <si>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</si>
  <si>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</si>
  <si>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</si>
  <si>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</si>
  <si>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</si>
  <si>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</si>
  <si>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</si>
  <si>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</si>
  <si>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</si>
  <si>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</si>
  <si>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</si>
  <si>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</si>
  <si>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</si>
  <si>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</si>
  <si>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</si>
  <si>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</si>
  <si>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</si>
  <si>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</si>
  <si>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</si>
  <si>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</si>
  <si>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</si>
  <si>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</si>
  <si>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</si>
  <si>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</si>
  <si>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</si>
  <si>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</si>
  <si>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</si>
  <si>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</si>
  <si>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</si>
  <si>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</si>
  <si>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</si>
  <si>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</si>
  <si>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</si>
  <si>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</si>
  <si>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</si>
  <si>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</si>
  <si>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</si>
  <si>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</si>
  <si>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</si>
  <si>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</si>
  <si>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</si>
  <si>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</si>
  <si>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</si>
  <si>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</si>
  <si>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</si>
  <si>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</si>
  <si>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</si>
  <si>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</si>
  <si>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</si>
  <si>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</si>
  <si>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</si>
  <si>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</si>
  <si>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</si>
  <si>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</si>
  <si>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</si>
  <si>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</si>
  <si>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</si>
  <si>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</si>
  <si>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</si>
  <si>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</si>
  <si>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</si>
  <si>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</si>
  <si>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</si>
  <si>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</si>
  <si>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</si>
  <si>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</si>
  <si>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</si>
  <si>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</si>
  <si>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</si>
  <si>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</si>
  <si>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</si>
  <si>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</si>
  <si>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</si>
  <si>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</si>
  <si>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</si>
  <si>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</si>
  <si>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</si>
  <si>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</si>
  <si>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</si>
  <si>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</si>
  <si>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</si>
  <si>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</si>
  <si>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</si>
  <si>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</si>
  <si>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</si>
  <si>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</si>
  <si>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</si>
  <si>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</si>
  <si>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</si>
  <si>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</si>
  <si>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</si>
  <si>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</si>
  <si>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</si>
  <si>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</si>
  <si>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</si>
  <si>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</si>
  <si>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</si>
  <si>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</si>
  <si>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</si>
  <si>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</si>
  <si>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</si>
  <si>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</si>
  <si>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</si>
  <si>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</si>
  <si>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</si>
  <si>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</si>
  <si>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</si>
  <si>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</si>
  <si>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</si>
  <si>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</si>
  <si>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</si>
  <si>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</si>
  <si>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</si>
  <si>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</si>
  <si>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</si>
  <si>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</si>
  <si>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</si>
  <si>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</si>
  <si>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</si>
  <si>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</si>
  <si>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</si>
  <si>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</si>
  <si>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</si>
  <si>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</si>
  <si>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</si>
  <si>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</si>
  <si>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</si>
  <si>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</si>
  <si>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</si>
  <si>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</si>
  <si>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</si>
  <si>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</si>
  <si>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</si>
  <si>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</si>
  <si>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</si>
  <si>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</si>
  <si>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</si>
  <si>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</si>
  <si>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</si>
  <si>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</si>
  <si>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</si>
  <si>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</si>
  <si>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</si>
  <si>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</si>
  <si>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</si>
  <si>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</si>
  <si>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</si>
  <si>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</si>
  <si>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</si>
  <si>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</si>
  <si>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</si>
  <si>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</si>
  <si>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</si>
  <si>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</si>
  <si>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</si>
  <si>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</si>
  <si>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</si>
  <si>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</si>
  <si>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</si>
  <si>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</si>
  <si>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</si>
  <si>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</si>
  <si>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</si>
  <si>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</si>
  <si>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</si>
  <si>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</si>
  <si>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</si>
  <si>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</si>
  <si>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</si>
  <si>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</si>
  <si>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</si>
  <si>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</si>
  <si>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</si>
  <si>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</si>
  <si>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</si>
  <si>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</si>
  <si>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</si>
  <si>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</si>
  <si>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</si>
  <si>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</si>
  <si>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</si>
  <si>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</si>
  <si>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</si>
  <si>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</si>
  <si>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</si>
  <si>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</si>
  <si>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</si>
  <si>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</si>
  <si>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</si>
  <si>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</si>
  <si>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</si>
  <si>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</si>
  <si>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</si>
  <si>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</si>
  <si>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</si>
  <si>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</si>
  <si>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</si>
  <si>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</si>
  <si>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</si>
  <si>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</si>
  <si>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</si>
  <si>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</si>
  <si>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</si>
  <si>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</si>
  <si>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</si>
  <si>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</si>
  <si>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</si>
  <si>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</si>
  <si>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</si>
  <si>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</si>
  <si>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</si>
  <si>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</si>
  <si>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</si>
  <si>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</si>
  <si>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</si>
  <si>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</si>
  <si>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</si>
  <si>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</si>
  <si>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</si>
  <si>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</si>
  <si>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</si>
  <si>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</si>
  <si>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</si>
  <si>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</si>
  <si>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</si>
  <si>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</si>
  <si>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</si>
  <si>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</si>
  <si>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</si>
  <si>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</si>
  <si>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</si>
  <si>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</si>
  <si>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</si>
  <si>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</si>
  <si>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</si>
  <si>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</si>
  <si>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</si>
  <si>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</si>
  <si>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</si>
  <si>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</si>
  <si>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</si>
  <si>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</si>
  <si>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</si>
  <si>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</si>
  <si>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</si>
  <si>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</si>
  <si>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</si>
  <si>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</si>
  <si>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</si>
  <si>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</si>
  <si>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</si>
  <si>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</si>
  <si>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</si>
  <si>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</si>
  <si>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</si>
  <si>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</si>
  <si>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</si>
  <si>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</si>
  <si>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</si>
  <si>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</si>
  <si>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</si>
  <si>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</si>
  <si>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</si>
  <si>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</si>
  <si>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</si>
  <si>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</si>
  <si>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</si>
  <si>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</si>
  <si>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</si>
  <si>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</si>
  <si>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</si>
  <si>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</si>
  <si>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</si>
  <si>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</si>
  <si>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</si>
  <si>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</si>
  <si>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</si>
  <si>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</si>
  <si>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</si>
  <si>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</si>
  <si>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</si>
  <si>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</si>
  <si>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</si>
  <si>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</si>
  <si>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</si>
  <si>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</si>
  <si>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</si>
  <si>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</si>
  <si>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</si>
  <si>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</si>
  <si>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</si>
  <si>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</si>
  <si>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</si>
  <si>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</si>
  <si>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</si>
  <si>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</si>
  <si>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</si>
  <si>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</si>
  <si>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</si>
  <si>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</si>
  <si>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</si>
  <si>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</si>
  <si>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</si>
  <si>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</si>
  <si>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</si>
  <si>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</si>
  <si>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</si>
  <si>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</si>
  <si>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</si>
  <si>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</si>
  <si>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</si>
  <si>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</si>
  <si>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</si>
  <si>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</si>
  <si>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</si>
  <si>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</si>
  <si>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</si>
  <si>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</si>
  <si>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</si>
  <si>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</si>
  <si>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</si>
  <si>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</si>
  <si>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</si>
  <si>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</si>
  <si>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</si>
  <si>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</si>
  <si>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</si>
  <si>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</si>
  <si>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</si>
  <si>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</si>
  <si>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</si>
  <si>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</si>
  <si>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</si>
  <si>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</si>
  <si>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</si>
  <si>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</si>
  <si>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</si>
  <si>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</si>
  <si>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</si>
  <si>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</si>
  <si>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</si>
  <si>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</si>
  <si>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</si>
  <si>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</si>
  <si>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</si>
  <si>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</si>
  <si>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</si>
  <si>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</si>
  <si>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</si>
  <si>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</si>
  <si>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</si>
  <si>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</si>
  <si>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</si>
  <si>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</si>
  <si>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</si>
  <si>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</si>
  <si>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</si>
  <si>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</si>
  <si>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</si>
  <si>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</si>
  <si>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</si>
  <si>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</si>
  <si>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</si>
  <si>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</si>
  <si>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</si>
  <si>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</si>
  <si>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</si>
  <si>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</si>
  <si>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</si>
  <si>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</si>
  <si>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</si>
  <si>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</si>
  <si>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</si>
  <si>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</si>
  <si>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</si>
  <si>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</si>
  <si>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</si>
  <si>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</si>
  <si>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</si>
  <si>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</si>
  <si>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</si>
  <si>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</si>
  <si>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</si>
  <si>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</si>
  <si>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</si>
  <si>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</si>
  <si>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</si>
  <si>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</si>
  <si>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</si>
  <si>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</si>
  <si>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</si>
  <si>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</si>
  <si>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</si>
  <si>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</si>
  <si>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</si>
  <si>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</si>
  <si>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</si>
  <si>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</si>
  <si>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</si>
  <si>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</si>
  <si>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</si>
  <si>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</si>
  <si>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</si>
  <si>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</si>
  <si>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</si>
  <si>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</si>
  <si>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</si>
  <si>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</si>
  <si>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</si>
  <si>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</si>
  <si>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</si>
  <si>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</si>
  <si>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</si>
  <si>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</si>
  <si>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</si>
  <si>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</si>
  <si>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</si>
  <si>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</si>
  <si>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</si>
  <si>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</si>
  <si>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</si>
  <si>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</si>
  <si>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</si>
  <si>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</si>
  <si>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</si>
  <si>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</si>
  <si>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</si>
  <si>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</si>
  <si>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</si>
  <si>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</si>
  <si>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</si>
  <si>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</si>
  <si>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</si>
  <si>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</si>
  <si>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</si>
  <si>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</si>
  <si>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</si>
  <si>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</si>
  <si>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</si>
  <si>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</si>
  <si>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</si>
  <si>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</si>
  <si>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</si>
  <si>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</si>
  <si>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</si>
  <si>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</si>
  <si>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</si>
  <si>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</si>
  <si>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</si>
  <si>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</si>
  <si>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</si>
  <si>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</si>
  <si>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</si>
  <si>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</si>
  <si>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</si>
  <si>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</si>
  <si>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</si>
  <si>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</si>
  <si>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</si>
  <si>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</si>
  <si>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</si>
  <si>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</si>
  <si>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</si>
  <si>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</si>
  <si>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</si>
  <si>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</si>
  <si>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</si>
  <si>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</si>
  <si>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</si>
  <si>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</si>
  <si>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</si>
  <si>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</si>
  <si>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</si>
  <si>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</si>
  <si>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</si>
  <si>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</si>
  <si>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</si>
  <si>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</si>
  <si>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</si>
  <si>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</si>
  <si>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</si>
  <si>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</si>
  <si>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</si>
  <si>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</si>
  <si>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</si>
  <si>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</si>
  <si>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</si>
  <si>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</si>
  <si>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</si>
  <si>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</si>
  <si>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</si>
  <si>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</si>
  <si>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</si>
  <si>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</si>
  <si>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</si>
  <si>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</si>
  <si>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</si>
  <si>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</si>
  <si>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</si>
  <si>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</si>
  <si>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</si>
  <si>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</si>
  <si>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</si>
  <si>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</si>
  <si>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</si>
  <si>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</si>
  <si>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</si>
  <si>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</si>
  <si>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</si>
  <si>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</si>
  <si>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</si>
  <si>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</si>
  <si>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</si>
  <si>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</si>
  <si>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</si>
  <si>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</si>
  <si>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</si>
  <si>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</si>
  <si>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</si>
  <si>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</si>
  <si>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</si>
  <si>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</si>
  <si>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</si>
  <si>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</si>
  <si>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</si>
  <si>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</si>
  <si>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</si>
  <si>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</si>
  <si>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</si>
  <si>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</si>
  <si>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</si>
  <si>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</si>
  <si>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</si>
  <si>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</si>
  <si>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</si>
  <si>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</si>
  <si>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</si>
  <si>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</si>
  <si>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</si>
  <si>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</si>
  <si>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</si>
  <si>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</si>
  <si>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</si>
  <si>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</si>
  <si>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</si>
  <si>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</si>
  <si>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</si>
  <si>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</si>
  <si>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</si>
  <si>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</si>
  <si>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</si>
  <si>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</si>
  <si>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</si>
  <si>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</si>
  <si>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</si>
  <si>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</si>
  <si>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</si>
  <si>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</si>
  <si>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</si>
  <si>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</si>
  <si>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</si>
  <si>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</si>
  <si>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</si>
  <si>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</si>
  <si>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</si>
  <si>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</si>
  <si>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</si>
  <si>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</si>
  <si>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</si>
  <si>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</si>
  <si>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</si>
  <si>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</si>
  <si>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</si>
  <si>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</si>
  <si>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</si>
  <si>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</si>
  <si>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</si>
  <si>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</si>
  <si>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</si>
  <si>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</si>
  <si>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</si>
  <si>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</si>
  <si>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</si>
  <si>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</si>
  <si>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</si>
  <si>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</si>
  <si>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</si>
  <si>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</si>
  <si>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</si>
  <si>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</si>
  <si>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</si>
  <si>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</si>
  <si>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</si>
  <si>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</si>
  <si>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</si>
  <si>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</si>
  <si>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</si>
  <si>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</si>
  <si>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</si>
  <si>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</si>
  <si>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</si>
  <si>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</si>
  <si>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</si>
  <si>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</si>
  <si>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</si>
  <si>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</si>
  <si>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</si>
  <si>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</si>
  <si>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</si>
  <si>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</si>
  <si>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</si>
  <si>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</si>
  <si>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</si>
  <si>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</si>
  <si>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</si>
  <si>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</si>
  <si>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</si>
  <si>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</si>
  <si>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</si>
  <si>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</si>
  <si>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</si>
  <si>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</si>
  <si>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</si>
  <si>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</si>
  <si>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</si>
  <si>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</si>
  <si>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</si>
  <si>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</si>
  <si>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</si>
  <si>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</si>
  <si>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</si>
  <si>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</si>
  <si>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</si>
  <si>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</si>
  <si>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</si>
  <si>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</si>
  <si>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</si>
  <si>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</si>
  <si>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</si>
  <si>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</si>
  <si>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</si>
  <si>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</si>
  <si>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</si>
  <si>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</si>
  <si>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</si>
  <si>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</si>
  <si>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</si>
  <si>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</si>
  <si>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</si>
  <si>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</si>
  <si>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</si>
  <si>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</si>
  <si>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</si>
  <si>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</si>
  <si>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</si>
  <si>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</si>
  <si>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</si>
  <si>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</si>
  <si>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</si>
  <si>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</si>
  <si>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</si>
  <si>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</si>
  <si>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</si>
  <si>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</si>
  <si>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</si>
  <si>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</si>
  <si>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</si>
  <si>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</si>
  <si>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</si>
  <si>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</si>
  <si>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</si>
  <si>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</si>
  <si>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</si>
  <si>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</si>
  <si>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</si>
  <si>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</si>
  <si>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</si>
  <si>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</si>
  <si>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</si>
  <si>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</si>
  <si>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</si>
  <si>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</si>
  <si>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</si>
  <si>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</si>
  <si>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</si>
  <si>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</si>
  <si>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</si>
  <si>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</si>
  <si>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</si>
  <si>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</si>
  <si>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</si>
  <si>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</si>
  <si>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</si>
  <si>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</si>
  <si>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</si>
  <si>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</si>
  <si>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</si>
  <si>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</si>
  <si>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</si>
  <si>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</si>
  <si>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</si>
  <si>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</si>
  <si>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</si>
  <si>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</si>
  <si>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</si>
  <si>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</si>
  <si>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</si>
  <si>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</si>
  <si>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</si>
  <si>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</si>
  <si>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</si>
  <si>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</si>
  <si>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</si>
  <si>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</si>
  <si>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</si>
  <si>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</si>
  <si>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</si>
  <si>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</si>
  <si>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</si>
  <si>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</si>
  <si>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</si>
  <si>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</si>
  <si>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</si>
  <si>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</si>
  <si>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</si>
  <si>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</si>
  <si>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</si>
  <si>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</si>
  <si>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</si>
  <si>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</si>
  <si>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</si>
  <si>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</si>
  <si>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</si>
  <si>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</si>
  <si>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</si>
  <si>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</si>
  <si>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</si>
  <si>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</si>
  <si>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</si>
  <si>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</si>
  <si>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</si>
  <si>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</si>
  <si>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</si>
  <si>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</si>
  <si>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</si>
  <si>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</si>
  <si>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</si>
  <si>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</si>
  <si>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</si>
  <si>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</si>
  <si>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</si>
  <si>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</si>
  <si>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</si>
  <si>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</si>
  <si>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</si>
  <si>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</si>
  <si>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</si>
  <si>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</si>
  <si>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</si>
  <si>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</si>
  <si>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</si>
  <si>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</si>
  <si>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</si>
  <si>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</si>
  <si>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</si>
  <si>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</si>
  <si>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</si>
  <si>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</si>
  <si>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</si>
  <si>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</si>
  <si>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</si>
  <si>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</si>
  <si>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</si>
  <si>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</si>
  <si>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</si>
  <si>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</si>
  <si>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</si>
  <si>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</si>
  <si>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</si>
  <si>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</si>
  <si>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</si>
  <si>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</si>
  <si>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</si>
  <si>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</si>
  <si>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</si>
  <si>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</si>
  <si>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</si>
  <si>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</si>
  <si>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</si>
  <si>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</si>
  <si>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</si>
  <si>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</si>
  <si>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</si>
  <si>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</si>
  <si>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</si>
  <si>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</si>
  <si>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</si>
  <si>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</si>
  <si>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</si>
  <si>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</si>
  <si>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</si>
  <si>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</si>
  <si>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</si>
  <si>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</si>
  <si>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</si>
  <si>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</si>
  <si>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</si>
  <si>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</si>
  <si>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</si>
  <si>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</si>
  <si>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</si>
  <si>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</si>
  <si>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</si>
  <si>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</si>
  <si>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</si>
  <si>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</si>
  <si>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</si>
  <si>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</si>
  <si>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</si>
  <si>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</si>
  <si>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</si>
  <si>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</si>
  <si>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</si>
  <si>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</si>
  <si>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</si>
  <si>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</si>
  <si>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</si>
  <si>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</si>
  <si>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</si>
  <si>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</si>
  <si>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</si>
  <si>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</si>
  <si>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</si>
  <si>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</si>
  <si>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</si>
  <si>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</si>
  <si>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</si>
  <si>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</si>
  <si>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</si>
  <si>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</si>
  <si>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</si>
  <si>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</si>
  <si>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</si>
  <si>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</si>
  <si>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</si>
  <si>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</si>
  <si>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</si>
  <si>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</si>
  <si>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</si>
  <si>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</si>
  <si>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</si>
  <si>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</si>
  <si>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</si>
  <si>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</si>
  <si>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</si>
  <si>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</si>
  <si>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</si>
  <si>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</si>
  <si>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</si>
  <si>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</si>
  <si>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</si>
  <si>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</si>
  <si>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</si>
  <si>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</si>
  <si>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</si>
  <si>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</si>
  <si>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</si>
  <si>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</si>
  <si>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</si>
  <si>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</si>
  <si>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</si>
  <si>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</si>
  <si>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</si>
  <si>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</si>
  <si>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</si>
  <si>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</si>
  <si>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</si>
  <si>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</si>
  <si>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</si>
  <si>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</si>
  <si>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</si>
  <si>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</si>
  <si>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</si>
  <si>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</si>
  <si>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</si>
  <si>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</si>
  <si>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</si>
  <si>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</si>
  <si>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</si>
  <si>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</si>
  <si>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</si>
  <si>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</si>
  <si>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</si>
  <si>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</si>
  <si>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</si>
  <si>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</si>
  <si>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</si>
  <si>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</si>
  <si>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</si>
  <si>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</si>
  <si>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</si>
  <si>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</si>
  <si>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</si>
  <si>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</si>
  <si>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</si>
  <si>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</si>
  <si>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</si>
  <si>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</si>
  <si>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</si>
  <si>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</si>
  <si>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</si>
  <si>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</si>
  <si>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</si>
  <si>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</si>
  <si>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</si>
  <si>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</si>
  <si>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</si>
  <si>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</si>
  <si>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</si>
  <si>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</si>
  <si>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</si>
  <si>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</si>
  <si>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</si>
  <si>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</si>
  <si>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</si>
  <si>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</si>
  <si>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</si>
  <si>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</si>
  <si>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</si>
  <si>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</si>
  <si>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</si>
  <si>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</si>
  <si>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</si>
  <si>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</si>
  <si>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</si>
  <si>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</si>
  <si>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</si>
  <si>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</si>
  <si>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</si>
  <si>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</si>
  <si>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</si>
  <si>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</si>
  <si>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</si>
  <si>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</si>
  <si>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</si>
  <si>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</si>
  <si>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</si>
  <si>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</si>
  <si>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</si>
  <si>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</si>
  <si>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</si>
  <si>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</si>
  <si>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</si>
  <si>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</si>
  <si>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</si>
  <si>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</si>
  <si>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</si>
  <si>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</si>
  <si>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</si>
  <si>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</si>
  <si>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</si>
  <si>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</si>
  <si>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</si>
  <si>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</si>
  <si>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</si>
  <si>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</si>
  <si>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</si>
  <si>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</si>
  <si>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</si>
  <si>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</si>
  <si>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</si>
  <si>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</si>
  <si>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</si>
  <si>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</si>
  <si>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</si>
  <si>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</si>
  <si>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</si>
  <si>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</si>
  <si>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</si>
  <si>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</si>
  <si>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</si>
  <si>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</si>
  <si>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</si>
  <si>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</si>
  <si>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</si>
  <si>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</si>
  <si>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</si>
  <si>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</si>
  <si>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</si>
  <si>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</si>
  <si>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</si>
  <si>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</si>
  <si>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</si>
  <si>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</si>
  <si>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</si>
  <si>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</si>
  <si>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</si>
  <si>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</si>
  <si>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</si>
  <si>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</si>
  <si>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</si>
  <si>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</si>
  <si>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</si>
  <si>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</si>
  <si>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</si>
  <si>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</si>
  <si>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</si>
  <si>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</si>
  <si>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</si>
  <si>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</si>
  <si>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</si>
  <si>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</si>
  <si>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</si>
  <si>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</si>
  <si>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</si>
  <si>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</si>
  <si>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</si>
  <si>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</si>
  <si>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</si>
  <si>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</si>
  <si>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</si>
  <si>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</si>
  <si>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</si>
  <si>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</si>
  <si>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</si>
  <si>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</si>
  <si>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</si>
  <si>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</si>
  <si>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</si>
  <si>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</si>
  <si>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</si>
  <si>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</si>
  <si>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</si>
  <si>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</si>
  <si>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</si>
  <si>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</si>
  <si>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</si>
  <si>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</si>
  <si>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</si>
  <si>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</si>
  <si>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</si>
  <si>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</si>
  <si>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</si>
  <si>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</si>
  <si>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</si>
  <si>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</si>
  <si>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</si>
  <si>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</si>
  <si>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</si>
  <si>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</si>
  <si>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</si>
  <si>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</si>
  <si>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</si>
  <si>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</si>
  <si>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</si>
  <si>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</si>
  <si>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</si>
  <si>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</si>
  <si>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</si>
  <si>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</si>
  <si>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</si>
  <si>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</si>
  <si>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</si>
  <si>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</si>
  <si>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</si>
  <si>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</si>
  <si>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</si>
  <si>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</si>
  <si>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</si>
  <si>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</si>
  <si>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</si>
  <si>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</si>
  <si>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</si>
  <si>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</si>
  <si>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</si>
  <si>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</si>
  <si>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</si>
  <si>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</si>
  <si>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</si>
  <si>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</si>
  <si>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</si>
  <si>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</si>
  <si>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</si>
  <si>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</si>
  <si>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</si>
  <si>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</si>
  <si>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</si>
  <si>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</si>
  <si>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</si>
  <si>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</si>
  <si>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</si>
  <si>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</si>
  <si>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</si>
  <si>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</si>
  <si>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</si>
  <si>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</si>
  <si>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</si>
  <si>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</si>
  <si>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</si>
  <si>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</si>
  <si>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</si>
  <si>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</si>
  <si>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</si>
  <si>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</si>
  <si>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</si>
  <si>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</si>
  <si>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</si>
  <si>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</si>
  <si>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</si>
  <si>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</si>
  <si>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</si>
  <si>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</si>
  <si>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</si>
  <si>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</si>
  <si>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</si>
  <si>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</si>
  <si>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</si>
  <si>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</si>
  <si>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</si>
  <si>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</si>
  <si>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</si>
  <si>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</si>
  <si>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</si>
  <si>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</si>
  <si>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</si>
  <si>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</si>
  <si>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</si>
  <si>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</si>
  <si>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</si>
  <si>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</si>
  <si>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</si>
  <si>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</si>
  <si>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</si>
  <si>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</si>
  <si>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</si>
  <si>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</si>
  <si>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</si>
  <si>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</si>
  <si>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</si>
  <si>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</si>
  <si>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</si>
  <si>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</si>
  <si>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</si>
  <si>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</si>
  <si>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</si>
  <si>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</si>
  <si>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</si>
  <si>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</si>
  <si>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</si>
  <si>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</si>
  <si>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</si>
  <si>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</si>
  <si>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</si>
  <si>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</si>
  <si>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</si>
  <si>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</si>
  <si>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</si>
  <si>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</si>
  <si>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</si>
  <si>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</si>
  <si>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</si>
  <si>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</si>
  <si>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</si>
  <si>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</si>
  <si>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</si>
  <si>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</si>
  <si>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</si>
  <si>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</si>
  <si>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</si>
  <si>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</si>
  <si>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</si>
  <si>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</si>
  <si>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</si>
  <si>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</si>
  <si>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</si>
  <si>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</si>
  <si>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</si>
  <si>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</si>
  <si>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</si>
  <si>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</si>
  <si>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</si>
  <si>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</si>
  <si>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</si>
  <si>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</si>
  <si>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</si>
  <si>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</si>
  <si>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</si>
  <si>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</si>
  <si>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</si>
  <si>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</si>
  <si>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</si>
  <si>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</si>
  <si>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</si>
  <si>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</si>
  <si>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</si>
  <si>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</si>
  <si>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</si>
  <si>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</si>
  <si>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</si>
  <si>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</si>
  <si>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</si>
  <si>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</si>
  <si>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</si>
  <si>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</si>
  <si>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</si>
  <si>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</si>
  <si>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</si>
  <si>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</si>
  <si>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</si>
  <si>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</si>
  <si>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</si>
  <si>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</si>
  <si>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</si>
  <si>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</si>
  <si>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</si>
  <si>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</si>
  <si>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</si>
  <si>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</si>
  <si>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</si>
  <si>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</si>
  <si>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</si>
  <si>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</si>
  <si>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</si>
  <si>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</si>
  <si>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</si>
  <si>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</si>
  <si>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</si>
  <si>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</si>
  <si>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</si>
  <si>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</si>
  <si>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</si>
  <si>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</si>
  <si>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</si>
  <si>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</si>
  <si>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</si>
  <si>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</si>
  <si>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</si>
  <si>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</si>
  <si>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</si>
  <si>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</si>
  <si>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</si>
  <si>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</si>
  <si>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</si>
  <si>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</si>
  <si>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</si>
  <si>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</si>
  <si>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</si>
  <si>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</si>
  <si>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</si>
  <si>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</si>
  <si>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</si>
  <si>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</si>
  <si>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</si>
  <si>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</si>
  <si>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</si>
  <si>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</si>
  <si>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</si>
  <si>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</si>
  <si>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</si>
  <si>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</si>
  <si>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</si>
  <si>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</si>
  <si>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</si>
  <si>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</si>
  <si>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</si>
  <si>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</si>
  <si>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</si>
  <si>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</si>
  <si>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</si>
  <si>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</si>
  <si>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</si>
  <si>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</si>
  <si>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</si>
  <si>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</si>
  <si>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</si>
  <si>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</si>
  <si>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</si>
  <si>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</si>
  <si>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</si>
  <si>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</si>
  <si>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</si>
  <si>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</si>
  <si>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</si>
  <si>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</si>
  <si>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</si>
  <si>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</si>
  <si>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</si>
  <si>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</si>
  <si>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</si>
  <si>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</si>
  <si>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</si>
  <si>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</si>
  <si>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</si>
  <si>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</si>
  <si>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</si>
  <si>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</si>
  <si>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</si>
  <si>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</si>
  <si>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</si>
  <si>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</si>
  <si>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</si>
  <si>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</si>
  <si>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</si>
  <si>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</si>
  <si>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</si>
  <si>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</si>
  <si>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</si>
  <si>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</si>
  <si>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</si>
  <si>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</si>
  <si>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</si>
  <si>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</si>
  <si>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</si>
  <si>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</si>
  <si>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</si>
  <si>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</si>
  <si>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</si>
  <si>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</si>
  <si>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</si>
  <si>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</si>
  <si>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</si>
  <si>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</si>
  <si>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</si>
  <si>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</si>
  <si>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</si>
  <si>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</si>
  <si>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</si>
  <si>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</si>
  <si>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</si>
  <si>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</si>
  <si>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</si>
  <si>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</si>
  <si>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</si>
  <si>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</si>
  <si>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</si>
  <si>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</si>
  <si>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</si>
  <si>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</si>
  <si>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</si>
  <si>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</si>
  <si>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</si>
  <si>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</si>
  <si>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</si>
  <si>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</si>
  <si>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</si>
  <si>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</si>
  <si>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</si>
  <si>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</si>
  <si>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</si>
  <si>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</si>
  <si>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</si>
  <si>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</si>
  <si>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</si>
  <si>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</si>
  <si>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</si>
  <si>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</si>
  <si>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</si>
  <si>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</si>
  <si>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</si>
  <si>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</si>
  <si>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</si>
  <si>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</si>
  <si>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</si>
  <si>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</si>
  <si>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</si>
  <si>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</si>
  <si>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</si>
  <si>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</si>
  <si>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</si>
  <si>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</si>
  <si>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</si>
  <si>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</si>
  <si>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</si>
  <si>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</si>
  <si>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</si>
  <si>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</si>
  <si>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</si>
  <si>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</si>
  <si>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</si>
  <si>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</si>
  <si>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</si>
  <si>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</si>
  <si>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</si>
  <si>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</si>
  <si>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</si>
  <si>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</si>
  <si>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</si>
  <si>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</si>
  <si>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</si>
  <si>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</si>
  <si>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</si>
  <si>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</si>
  <si>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</si>
  <si>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</si>
  <si>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</si>
  <si>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</si>
  <si>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</si>
  <si>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</si>
  <si>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</si>
  <si>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</si>
  <si>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</si>
  <si>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</si>
  <si>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</si>
  <si>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</si>
  <si>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</si>
  <si>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</si>
  <si>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</si>
  <si>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</si>
  <si>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</si>
  <si>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</si>
  <si>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</si>
  <si>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</si>
  <si>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</si>
  <si>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</si>
  <si>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</si>
  <si>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</si>
  <si>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</si>
  <si>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</si>
  <si>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</si>
  <si>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</si>
  <si>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</si>
  <si>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</si>
  <si>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</si>
  <si>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</si>
  <si>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</si>
  <si>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</si>
  <si>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</si>
  <si>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</si>
  <si>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</si>
  <si>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</si>
  <si>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</si>
  <si>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</si>
  <si>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</si>
  <si>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</si>
  <si>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</si>
  <si>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</si>
  <si>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</si>
  <si>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</si>
  <si>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</si>
  <si>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</si>
  <si>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</si>
  <si>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</si>
  <si>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</si>
  <si>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</si>
  <si>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</si>
  <si>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</si>
  <si>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</si>
  <si>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</si>
  <si>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</si>
  <si>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</si>
  <si>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</si>
  <si>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</si>
  <si>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</si>
  <si>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</si>
  <si>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</si>
  <si>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</si>
  <si>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</si>
  <si>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</si>
  <si>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</si>
  <si>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</si>
  <si>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</si>
  <si>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</si>
  <si>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</si>
  <si>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</si>
  <si>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</si>
  <si>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</si>
  <si>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</si>
  <si>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</si>
  <si>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</si>
  <si>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</si>
  <si>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</si>
  <si>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</si>
  <si>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</si>
  <si>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</si>
  <si>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</si>
  <si>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</si>
  <si>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</si>
  <si>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</si>
  <si>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</si>
  <si>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</si>
  <si>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</si>
  <si>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</si>
  <si>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</si>
  <si>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</si>
  <si>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</si>
  <si>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</si>
  <si>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</si>
  <si>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</si>
  <si>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</si>
  <si>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</si>
  <si>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</si>
  <si>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</si>
  <si>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</si>
  <si>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</si>
  <si>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</si>
  <si>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</si>
  <si>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</si>
  <si>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</si>
  <si>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</si>
  <si>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</si>
  <si>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</si>
  <si>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</si>
  <si>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</si>
  <si>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</si>
  <si>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</si>
  <si>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</si>
  <si>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</si>
  <si>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</si>
  <si>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</si>
  <si>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</si>
  <si>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</si>
  <si>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</si>
  <si>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</si>
  <si>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</si>
  <si>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</si>
  <si>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</si>
  <si>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</si>
  <si>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</si>
  <si>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</si>
  <si>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</si>
  <si>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</si>
  <si>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</si>
  <si>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</si>
  <si>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</si>
  <si>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</si>
  <si>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</si>
  <si>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</si>
  <si>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</si>
  <si>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</si>
  <si>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</si>
  <si>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</si>
  <si>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</si>
  <si>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</si>
  <si>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</si>
  <si>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</si>
  <si>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</si>
  <si>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</si>
  <si>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</si>
  <si>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</si>
  <si>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</si>
  <si>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</si>
  <si>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</si>
  <si>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</si>
  <si>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</si>
  <si>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</si>
  <si>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</si>
  <si>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</si>
  <si>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</si>
  <si>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</si>
  <si>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</si>
  <si>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</si>
  <si>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</si>
  <si>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</si>
  <si>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</si>
  <si>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</si>
  <si>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</si>
  <si>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</si>
  <si>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</si>
  <si>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</si>
  <si>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</si>
  <si>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</si>
  <si>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</si>
  <si>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</si>
  <si>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</si>
  <si>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</si>
  <si>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</si>
  <si>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</si>
  <si>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</si>
  <si>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</si>
  <si>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</si>
  <si>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</si>
  <si>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</si>
  <si>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</si>
  <si>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</si>
  <si>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</si>
  <si>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</si>
  <si>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</si>
  <si>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</si>
  <si>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</si>
  <si>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</si>
  <si>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</si>
  <si>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</si>
  <si>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</si>
  <si>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</si>
  <si>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</si>
  <si>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</si>
  <si>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</si>
  <si>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</si>
  <si>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</si>
  <si>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</si>
  <si>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</si>
  <si>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</si>
  <si>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</si>
  <si>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</si>
  <si>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</si>
  <si>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</si>
  <si>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</si>
  <si>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</si>
  <si>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</si>
  <si>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</si>
  <si>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</si>
  <si>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</si>
  <si>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</si>
  <si>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</si>
  <si>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</si>
  <si>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</si>
  <si>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</si>
  <si>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</si>
  <si>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</si>
  <si>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</si>
  <si>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</si>
  <si>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</si>
  <si>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</si>
  <si>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</si>
  <si>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</si>
  <si>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</si>
  <si>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</si>
  <si>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</si>
  <si>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</si>
  <si>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</si>
  <si>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</si>
  <si>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</si>
  <si>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</si>
  <si>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</si>
  <si>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</si>
  <si>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</si>
  <si>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</si>
  <si>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</si>
  <si>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</si>
  <si>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</si>
  <si>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</si>
  <si>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</si>
  <si>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</si>
  <si>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</si>
  <si>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</si>
  <si>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</si>
  <si>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</si>
  <si>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</si>
  <si>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</si>
  <si>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</si>
  <si>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</si>
  <si>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</si>
  <si>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</si>
  <si>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</si>
  <si>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</si>
  <si>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</si>
  <si>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</si>
  <si>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</si>
  <si>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</si>
  <si>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</si>
  <si>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</si>
  <si>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</si>
  <si>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</si>
  <si>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</si>
  <si>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</si>
  <si>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</si>
  <si>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</si>
  <si>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</si>
  <si>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</si>
  <si>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</si>
  <si>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</si>
  <si>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</si>
  <si>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</si>
  <si>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</si>
  <si>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</si>
  <si>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</si>
  <si>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</si>
  <si>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</si>
  <si>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</si>
  <si>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</si>
  <si>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</si>
  <si>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</si>
  <si>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</si>
  <si>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</si>
  <si>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</si>
  <si>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</si>
  <si>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</si>
  <si>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</si>
  <si>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</si>
  <si>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</si>
  <si>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</si>
  <si>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</si>
  <si>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</si>
  <si>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</si>
  <si>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</si>
  <si>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</si>
  <si>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</si>
  <si>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</si>
  <si>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</si>
  <si>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</si>
  <si>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</si>
  <si>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</si>
  <si>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</si>
  <si>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</si>
  <si>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</si>
  <si>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</si>
  <si>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</si>
  <si>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</si>
  <si>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</si>
  <si>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</si>
  <si>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</si>
  <si>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</si>
  <si>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</si>
  <si>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</si>
  <si>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</si>
  <si>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</si>
  <si>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</si>
  <si>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</si>
  <si>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</si>
  <si>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</si>
  <si>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</si>
  <si>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</si>
  <si>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</si>
  <si>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</si>
  <si>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</si>
  <si>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</si>
  <si>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</si>
  <si>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</si>
  <si>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</si>
  <si>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</si>
  <si>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</si>
  <si>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</si>
  <si>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</si>
  <si>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</si>
  <si>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</si>
  <si>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</si>
  <si>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</si>
  <si>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</si>
  <si>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</si>
  <si>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</si>
  <si>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</si>
  <si>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</si>
  <si>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</si>
  <si>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</si>
  <si>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</si>
  <si>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</si>
  <si>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</si>
  <si>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</si>
  <si>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</si>
  <si>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</si>
  <si>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</si>
  <si>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</si>
  <si>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</si>
  <si>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</si>
  <si>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</si>
  <si>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</si>
  <si>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</si>
  <si>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</si>
  <si>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</si>
  <si>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</si>
  <si>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</si>
  <si>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</si>
  <si>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</si>
  <si>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</si>
  <si>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</si>
  <si>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</si>
  <si>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</si>
  <si>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</si>
  <si>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</si>
  <si>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</si>
  <si>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</si>
  <si>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</si>
  <si>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</si>
  <si>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</si>
  <si>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</si>
  <si>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</si>
  <si>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</si>
  <si>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</si>
  <si>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</si>
  <si>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</si>
  <si>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</si>
  <si>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</si>
  <si>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</si>
  <si>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</si>
  <si>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</si>
  <si>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</si>
  <si>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</si>
  <si>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</si>
  <si>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</si>
  <si>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</si>
  <si>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</si>
  <si>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</si>
  <si>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</si>
  <si>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</si>
  <si>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</si>
  <si>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</si>
  <si>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</si>
  <si>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</si>
  <si>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</si>
  <si>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</si>
  <si>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</si>
  <si>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</si>
  <si>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</si>
  <si>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</si>
  <si>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</si>
  <si>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</si>
  <si>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</si>
  <si>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</si>
  <si>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</si>
  <si>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</si>
  <si>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</si>
  <si>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</si>
  <si>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</si>
  <si>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</si>
  <si>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</si>
  <si>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</si>
  <si>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</si>
  <si>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</si>
  <si>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</si>
  <si>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</si>
  <si>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</si>
  <si>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</si>
  <si>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</si>
  <si>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</si>
  <si>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</si>
  <si>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</si>
  <si>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</si>
  <si>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</si>
  <si>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</si>
  <si>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</si>
  <si>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</si>
  <si>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</si>
  <si>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</si>
  <si>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</si>
  <si>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</si>
  <si>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</si>
  <si>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</si>
  <si>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</si>
  <si>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</si>
  <si>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</si>
  <si>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</si>
  <si>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</si>
  <si>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</si>
  <si>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</si>
  <si>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</si>
  <si>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</si>
  <si>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</si>
  <si>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</si>
  <si>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</si>
  <si>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</si>
  <si>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</si>
  <si>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</si>
  <si>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</si>
  <si>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</si>
  <si>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</si>
  <si>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</si>
  <si>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</si>
  <si>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</si>
  <si>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</si>
  <si>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</si>
  <si>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</si>
  <si>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</si>
  <si>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</si>
  <si>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</si>
  <si>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</si>
  <si>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</si>
  <si>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</si>
  <si>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</si>
  <si>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</si>
  <si>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</si>
  <si>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</si>
  <si>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</si>
  <si>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</si>
  <si>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</si>
  <si>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</si>
  <si>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</si>
  <si>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</si>
  <si>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</si>
  <si>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</si>
  <si>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</si>
  <si>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</si>
  <si>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</si>
  <si>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</si>
  <si>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</si>
  <si>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</si>
  <si>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</si>
  <si>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</si>
  <si>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</si>
  <si>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</si>
  <si>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</si>
  <si>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</si>
  <si>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</si>
  <si>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</si>
  <si>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</si>
  <si>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</si>
  <si>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</si>
  <si>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</si>
  <si>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</si>
  <si>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</si>
  <si>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</si>
  <si>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</si>
  <si>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</si>
  <si>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</si>
  <si>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</si>
  <si>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</si>
  <si>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</si>
  <si>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</si>
  <si>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</si>
  <si>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</si>
  <si>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</si>
  <si>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</si>
  <si>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</si>
  <si>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</si>
  <si>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</si>
  <si>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</si>
  <si>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</si>
  <si>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</si>
  <si>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</si>
  <si>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</si>
  <si>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</si>
  <si>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</si>
  <si>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</si>
  <si>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</si>
  <si>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</si>
  <si>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</si>
  <si>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</si>
  <si>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</si>
  <si>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</si>
  <si>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</si>
  <si>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</si>
  <si>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</si>
  <si>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</si>
  <si>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</si>
  <si>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</si>
  <si>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</si>
  <si>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</si>
  <si>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</si>
  <si>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</si>
  <si>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</si>
  <si>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</si>
  <si>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</si>
  <si>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</si>
  <si>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</si>
  <si>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</si>
  <si>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</si>
  <si>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</si>
  <si>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</si>
  <si>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</si>
  <si>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</si>
  <si>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</si>
  <si>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</si>
  <si>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</si>
  <si>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</si>
  <si>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</si>
  <si>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</si>
  <si>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</si>
  <si>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</si>
  <si>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</si>
  <si>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</si>
  <si>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</si>
  <si>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</si>
  <si>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</si>
  <si>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</si>
  <si>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</si>
  <si>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</si>
  <si>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</si>
  <si>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</si>
  <si>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</si>
  <si>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</si>
  <si>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</si>
  <si>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</si>
  <si>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</si>
  <si>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</si>
  <si>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</si>
  <si>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</si>
  <si>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</si>
  <si>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</si>
  <si>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</si>
  <si>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</si>
  <si>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</si>
  <si>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</si>
  <si>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</si>
  <si>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</si>
  <si>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</si>
  <si>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</si>
  <si>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</si>
  <si>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</si>
  <si>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</si>
  <si>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</si>
  <si>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</si>
  <si>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</si>
  <si>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</si>
  <si>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</si>
  <si>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</si>
  <si>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</si>
  <si>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</si>
  <si>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</si>
  <si>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</si>
  <si>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</si>
  <si>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</si>
  <si>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</si>
  <si>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</si>
  <si>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</si>
  <si>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</si>
  <si>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</si>
  <si>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</si>
  <si>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</si>
  <si>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</si>
  <si>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</si>
  <si>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</si>
  <si>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</si>
  <si>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</si>
  <si>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</si>
  <si>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</si>
  <si>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</si>
  <si>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</si>
  <si>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</si>
  <si>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</si>
  <si>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</si>
  <si>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</si>
  <si>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</si>
  <si>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</si>
  <si>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</si>
  <si>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</si>
  <si>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</si>
  <si>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</si>
  <si>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</si>
  <si>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</si>
  <si>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</si>
  <si>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</si>
  <si>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</si>
  <si>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</si>
  <si>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</si>
  <si>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</si>
  <si>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</si>
  <si>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</si>
  <si>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</si>
  <si>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</si>
  <si>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</si>
  <si>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</si>
  <si>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</si>
  <si>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</si>
  <si>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</si>
  <si>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</si>
  <si>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</si>
  <si>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</si>
  <si>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</si>
  <si>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</si>
  <si>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</si>
  <si>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</si>
  <si>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</si>
  <si>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</si>
  <si>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</si>
  <si>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</si>
  <si>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</si>
  <si>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</si>
  <si>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</si>
  <si>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</si>
  <si>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</si>
  <si>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</si>
  <si>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</si>
  <si>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</si>
  <si>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</si>
  <si>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</si>
  <si>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</si>
  <si>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</si>
  <si>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</si>
  <si>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</si>
  <si>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</si>
  <si>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</si>
  <si>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</si>
  <si>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</si>
  <si>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</si>
  <si>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</si>
  <si>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</si>
  <si>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</si>
  <si>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</si>
  <si>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</si>
  <si>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</si>
  <si>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</si>
  <si>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</si>
  <si>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</si>
  <si>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</si>
  <si>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</si>
  <si>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</si>
  <si>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</si>
  <si>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</si>
  <si>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</si>
  <si>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</si>
  <si>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</si>
  <si>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</si>
  <si>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</si>
  <si>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</si>
  <si>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</si>
  <si>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</si>
  <si>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</si>
  <si>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</si>
  <si>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</si>
  <si>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</si>
  <si>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</si>
  <si>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</si>
  <si>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</si>
  <si>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</si>
  <si>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</si>
  <si>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</si>
  <si>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</si>
  <si>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</si>
  <si>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</si>
  <si>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</si>
  <si>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</si>
  <si>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</si>
  <si>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</si>
  <si>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</si>
  <si>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</si>
  <si>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</si>
  <si>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</si>
  <si>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</si>
  <si>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</si>
  <si>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</si>
  <si>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</si>
  <si>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</si>
  <si>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</si>
  <si>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</si>
  <si>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</si>
  <si>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</si>
  <si>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</si>
  <si>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</si>
  <si>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</si>
  <si>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</si>
  <si>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</si>
  <si>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</si>
  <si>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</si>
  <si>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</si>
  <si>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</si>
  <si>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</si>
  <si>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</si>
  <si>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</si>
  <si>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</si>
  <si>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</si>
  <si>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</si>
  <si>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</si>
  <si>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</si>
  <si>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</si>
  <si>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</si>
  <si>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</si>
  <si>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</si>
  <si>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</si>
  <si>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</si>
  <si>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</si>
  <si>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</si>
  <si>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</si>
  <si>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</si>
  <si>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</si>
  <si>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</si>
  <si>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</si>
  <si>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</si>
  <si>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</si>
  <si>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</si>
  <si>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</si>
  <si>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</si>
  <si>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</si>
  <si>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</si>
  <si>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</si>
  <si>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</si>
  <si>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</si>
  <si>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</si>
  <si>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</si>
  <si>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</si>
  <si>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</si>
  <si>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</si>
  <si>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</si>
  <si>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</si>
  <si>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</si>
  <si>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</si>
  <si>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</si>
  <si>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</si>
  <si>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</si>
  <si>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</si>
  <si>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</si>
  <si>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</si>
  <si>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</si>
  <si>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</si>
  <si>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</si>
  <si>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</si>
  <si>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</si>
  <si>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</si>
  <si>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</si>
  <si>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</si>
  <si>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</si>
  <si>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</si>
  <si>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</si>
  <si>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</si>
  <si>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</si>
  <si>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</si>
  <si>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</si>
  <si>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</si>
  <si>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</si>
  <si>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</si>
  <si>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</si>
  <si>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</si>
  <si>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</si>
  <si>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</si>
  <si>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</si>
  <si>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</si>
  <si>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</si>
  <si>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</si>
  <si>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</si>
  <si>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</si>
  <si>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</si>
  <si>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</si>
  <si>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</si>
  <si>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</si>
  <si>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</si>
  <si>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</si>
  <si>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</si>
  <si>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</si>
  <si>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</si>
  <si>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</si>
  <si>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</si>
  <si>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</si>
  <si>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</si>
  <si>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</si>
  <si>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</si>
  <si>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</si>
  <si>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</si>
  <si>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</si>
  <si>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</si>
  <si>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</si>
  <si>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</si>
  <si>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</si>
  <si>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</si>
  <si>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</si>
  <si>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</si>
  <si>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</si>
  <si>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</si>
  <si>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</si>
  <si>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</si>
  <si>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</si>
  <si>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</si>
  <si>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</si>
  <si>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</si>
  <si>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</si>
  <si>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</si>
  <si>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</si>
  <si>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</si>
  <si>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</si>
  <si>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</si>
  <si>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</si>
  <si>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</si>
  <si>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</si>
  <si>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</si>
  <si>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</si>
  <si>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</si>
  <si>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</si>
  <si>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</si>
  <si>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</si>
  <si>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</si>
  <si>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</si>
  <si>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</si>
  <si>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</si>
  <si>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</si>
  <si>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</si>
  <si>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</si>
  <si>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</si>
  <si>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</si>
  <si>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</si>
  <si>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</si>
  <si>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</si>
  <si>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</si>
  <si>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</si>
  <si>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</si>
  <si>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</si>
  <si>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</si>
  <si>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</si>
  <si>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</si>
  <si>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</si>
  <si>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</si>
  <si>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</si>
  <si>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</si>
  <si>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</si>
  <si>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</si>
  <si>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</si>
  <si>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</si>
  <si>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</si>
  <si>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</si>
  <si>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</si>
  <si>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</si>
  <si>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</si>
  <si>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</si>
  <si>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</si>
  <si>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</si>
  <si>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</si>
  <si>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</si>
  <si>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</si>
  <si>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</si>
  <si>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</si>
  <si>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</si>
  <si>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</si>
  <si>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</si>
  <si>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</si>
  <si>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</si>
  <si>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</si>
  <si>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</si>
  <si>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</si>
  <si>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</si>
  <si>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</si>
  <si>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</si>
  <si>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</si>
  <si>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</si>
  <si>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</si>
  <si>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</si>
  <si>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</si>
  <si>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</si>
  <si>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</si>
  <si>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</si>
  <si>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</si>
  <si>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</si>
  <si>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</si>
  <si>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</si>
  <si>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</si>
  <si>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</si>
  <si>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</si>
  <si>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</si>
  <si>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</si>
  <si>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</si>
  <si>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</si>
  <si>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</si>
  <si>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</si>
  <si>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</si>
  <si>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</si>
  <si>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</si>
  <si>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</si>
  <si>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</si>
  <si>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</si>
  <si>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</si>
  <si>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</si>
  <si>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</si>
  <si>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</si>
  <si>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</si>
  <si>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</si>
  <si>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</si>
  <si>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</si>
  <si>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</si>
  <si>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</si>
  <si>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</si>
  <si>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</si>
  <si>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</si>
  <si>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</si>
  <si>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</si>
  <si>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</si>
  <si>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</si>
  <si>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</si>
  <si>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</si>
  <si>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</si>
  <si>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</si>
  <si>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</si>
  <si>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</si>
  <si>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</si>
  <si>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</si>
  <si>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</si>
  <si>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</si>
  <si>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</si>
  <si>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</si>
  <si>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</si>
  <si>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</si>
  <si>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</si>
  <si>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</si>
  <si>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</si>
  <si>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</si>
  <si>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</si>
  <si>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</si>
  <si>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</si>
  <si>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</si>
  <si>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</si>
  <si>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</si>
  <si>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</si>
  <si>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</si>
  <si>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</si>
  <si>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</si>
  <si>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</si>
  <si>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</si>
  <si>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</si>
  <si>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</si>
  <si>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</si>
  <si>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</si>
  <si>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</si>
  <si>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</si>
  <si>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</si>
  <si>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</si>
  <si>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</si>
  <si>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</si>
  <si>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</si>
  <si>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</si>
  <si>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</si>
  <si>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</si>
  <si>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</si>
  <si>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</si>
  <si>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</si>
  <si>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</si>
  <si>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</si>
  <si>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</si>
  <si>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</si>
  <si>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</si>
  <si>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</si>
  <si>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</si>
  <si>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</si>
  <si>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</si>
  <si>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</si>
  <si>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</si>
  <si>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</si>
  <si>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</si>
  <si>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</si>
  <si>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</si>
  <si>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</si>
  <si>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</si>
  <si>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</si>
  <si>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</si>
  <si>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</si>
  <si>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</si>
  <si>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</si>
  <si>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</si>
  <si>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</si>
  <si>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</si>
  <si>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</si>
  <si>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</si>
  <si>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</si>
  <si>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</si>
  <si>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</si>
  <si>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</si>
  <si>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</si>
  <si>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</si>
  <si>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</si>
  <si>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</si>
  <si>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</si>
  <si>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</si>
  <si>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</si>
  <si>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</si>
  <si>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</si>
  <si>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</si>
  <si>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</si>
  <si>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</si>
  <si>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</si>
  <si>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</si>
  <si>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</si>
  <si>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</si>
  <si>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</si>
  <si>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</si>
  <si>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</si>
  <si>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</si>
  <si>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</si>
  <si>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</si>
  <si>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</si>
  <si>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</si>
  <si>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</si>
  <si>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</si>
  <si>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</si>
  <si>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</si>
  <si>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</si>
  <si>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</si>
  <si>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</si>
  <si>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</si>
  <si>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</si>
  <si>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</si>
  <si>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</si>
  <si>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</si>
  <si>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</si>
  <si>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</si>
  <si>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</si>
  <si>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</si>
  <si>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</si>
  <si>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</si>
  <si>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</si>
  <si>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</si>
  <si>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</si>
  <si>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</si>
  <si>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</si>
  <si>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</si>
  <si>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</si>
  <si>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</si>
  <si>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</si>
  <si>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</si>
  <si>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</si>
  <si>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</si>
  <si>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</si>
  <si>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</si>
  <si>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</si>
  <si>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</si>
  <si>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</si>
  <si>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</si>
  <si>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</si>
  <si>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</si>
  <si>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</si>
  <si>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</si>
  <si>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</si>
  <si>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</si>
  <si>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</si>
  <si>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</si>
  <si>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</si>
  <si>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</si>
  <si>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</si>
  <si>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</si>
  <si>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</si>
  <si>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</si>
  <si>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</si>
  <si>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</si>
  <si>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</si>
  <si>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</si>
  <si>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</si>
  <si>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</si>
  <si>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</si>
  <si>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</si>
  <si>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</si>
  <si>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</si>
  <si>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</si>
  <si>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</si>
  <si>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</si>
  <si>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</si>
  <si>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</si>
  <si>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</si>
  <si>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</si>
  <si>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</si>
  <si>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</si>
  <si>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</si>
  <si>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</si>
  <si>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</si>
  <si>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</si>
  <si>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</si>
  <si>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</si>
  <si>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</si>
  <si>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</si>
  <si>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</si>
  <si>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</si>
  <si>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</si>
  <si>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</si>
  <si>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</si>
  <si>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</si>
  <si>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</si>
  <si>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</si>
  <si>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</si>
  <si>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</si>
  <si>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</si>
  <si>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</si>
  <si>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</si>
  <si>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</si>
  <si>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</si>
  <si>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</si>
  <si>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</si>
  <si>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</si>
  <si>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</si>
  <si>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</si>
  <si>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</si>
  <si>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</si>
  <si>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</si>
  <si>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</si>
  <si>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</si>
  <si>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</si>
  <si>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</si>
  <si>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</si>
  <si>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</si>
  <si>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</si>
  <si>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</si>
  <si>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</si>
  <si>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</si>
  <si>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</si>
  <si>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</si>
  <si>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</si>
  <si>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</si>
  <si>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</si>
  <si>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</si>
  <si>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</si>
  <si>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</si>
  <si>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</si>
  <si>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</si>
  <si>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</si>
  <si>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</si>
  <si>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</si>
  <si>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</si>
  <si>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</si>
  <si>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</si>
  <si>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</si>
  <si>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</si>
  <si>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</si>
  <si>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</si>
  <si>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</si>
  <si>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</si>
  <si>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</si>
  <si>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</si>
  <si>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</si>
  <si>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</si>
  <si>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</si>
  <si>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</si>
  <si>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</si>
  <si>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</si>
  <si>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</si>
  <si>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</si>
  <si>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</si>
  <si>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</si>
  <si>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</si>
  <si>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</si>
  <si>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</si>
  <si>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</si>
  <si>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</si>
  <si>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</si>
  <si>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</si>
  <si>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</si>
  <si>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</si>
  <si>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</si>
  <si>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</si>
  <si>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</si>
  <si>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</si>
  <si>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</si>
  <si>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</si>
  <si>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</si>
  <si>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</si>
  <si>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</si>
  <si>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</si>
  <si>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</si>
  <si>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</si>
  <si>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</si>
  <si>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</si>
  <si>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</si>
  <si>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</si>
  <si>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</si>
  <si>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</si>
  <si>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</si>
  <si>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</si>
  <si>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</si>
  <si>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</si>
  <si>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</si>
  <si>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</si>
  <si>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</si>
  <si>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</si>
  <si>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</si>
  <si>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</si>
  <si>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</si>
  <si>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</si>
  <si>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</si>
  <si>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</si>
  <si>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</si>
  <si>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</si>
  <si>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</si>
  <si>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</si>
  <si>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</si>
  <si>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</si>
  <si>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</si>
  <si>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</si>
  <si>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</si>
  <si>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</si>
  <si>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</si>
  <si>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</si>
  <si>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</si>
  <si>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</si>
  <si>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</si>
  <si>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</si>
  <si>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</si>
  <si>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</si>
  <si>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</si>
  <si>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</si>
  <si>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</si>
  <si>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</si>
  <si>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</si>
  <si>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</si>
  <si>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</si>
  <si>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</si>
  <si>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</si>
  <si>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</si>
  <si>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</si>
  <si>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</si>
  <si>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</si>
  <si>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</si>
  <si>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</si>
  <si>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</si>
  <si>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</si>
  <si>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</si>
  <si>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</si>
  <si>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</si>
  <si>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</si>
  <si>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</si>
  <si>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</si>
  <si>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</si>
  <si>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</si>
  <si>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</si>
  <si>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</si>
  <si>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</si>
  <si>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</si>
  <si>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</si>
  <si>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</si>
  <si>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</si>
  <si>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</si>
  <si>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</si>
  <si>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</si>
  <si>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</si>
  <si>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</si>
  <si>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</si>
  <si>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</si>
  <si>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</si>
  <si>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</si>
  <si>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</si>
  <si>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</si>
  <si>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</si>
  <si>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</si>
  <si>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</si>
  <si>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</si>
  <si>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</si>
  <si>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</si>
  <si>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</si>
  <si>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</si>
  <si>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</si>
  <si>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</si>
  <si>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</si>
  <si>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</si>
  <si>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</si>
  <si>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</si>
  <si>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</si>
  <si>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</si>
  <si>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</si>
  <si>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</si>
  <si>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</si>
  <si>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</si>
  <si>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</si>
  <si>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</si>
  <si>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</si>
  <si>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</si>
  <si>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</si>
  <si>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</si>
  <si>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</si>
  <si>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</si>
  <si>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</si>
  <si>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</si>
  <si>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</si>
  <si>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</si>
  <si>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</si>
  <si>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</si>
  <si>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</si>
  <si>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</si>
  <si>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</si>
  <si>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</si>
  <si>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</si>
  <si>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</si>
  <si>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</si>
  <si>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</si>
  <si>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</si>
  <si>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</si>
  <si>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</si>
  <si>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</si>
  <si>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</si>
  <si>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</si>
  <si>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</si>
  <si>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</si>
  <si>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</si>
  <si>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</si>
  <si>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</si>
  <si>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</si>
  <si>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</si>
  <si>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</si>
  <si>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</si>
  <si>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</si>
  <si>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</si>
  <si>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</si>
  <si>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</si>
  <si>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</si>
  <si>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</si>
  <si>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</si>
  <si>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</si>
  <si>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</si>
  <si>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</si>
  <si>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</si>
  <si>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</si>
  <si>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</si>
  <si>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</si>
  <si>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</si>
  <si>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</si>
  <si>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</si>
  <si>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</si>
  <si>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</si>
  <si>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</si>
  <si>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</si>
  <si>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</si>
  <si>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</si>
  <si>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</si>
  <si>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</si>
  <si>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</si>
  <si>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</si>
  <si>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</si>
  <si>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</si>
  <si>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</si>
  <si>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</si>
  <si>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</si>
  <si>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</si>
  <si>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</si>
  <si>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</si>
  <si>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</si>
  <si>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</si>
  <si>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</si>
  <si>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</si>
  <si>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</si>
  <si>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</si>
  <si>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</si>
  <si>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</si>
  <si>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</si>
  <si>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</si>
  <si>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</si>
  <si>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</si>
  <si>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</si>
  <si>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</si>
  <si>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</si>
  <si>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</si>
  <si>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</si>
  <si>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</si>
  <si>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</si>
  <si>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</si>
  <si>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</si>
  <si>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</si>
  <si>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</si>
  <si>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</si>
  <si>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</si>
  <si>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</si>
  <si>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</si>
  <si>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</si>
  <si>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</si>
  <si>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</si>
  <si>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</si>
  <si>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</si>
  <si>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</si>
  <si>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</si>
  <si>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</si>
  <si>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</si>
  <si>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</si>
  <si>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</si>
  <si>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</si>
  <si>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</si>
  <si>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</si>
  <si>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</si>
  <si>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</si>
  <si>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</si>
  <si>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</si>
  <si>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</si>
  <si>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</si>
  <si>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</si>
  <si>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</si>
  <si>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</si>
  <si>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</si>
  <si>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</si>
  <si>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</si>
  <si>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</si>
  <si>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</si>
  <si>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</si>
  <si>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</si>
  <si>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</si>
  <si>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</si>
  <si>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</si>
  <si>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</si>
  <si>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</si>
  <si>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</si>
  <si>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</si>
  <si>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</si>
  <si>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</si>
  <si>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</si>
  <si>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</si>
  <si>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</si>
  <si>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</si>
  <si>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</si>
  <si>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</si>
  <si>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</si>
  <si>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</si>
  <si>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</si>
  <si>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</si>
  <si>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</si>
  <si>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</si>
  <si>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</si>
  <si>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</si>
  <si>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</si>
  <si>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</si>
  <si>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</si>
  <si>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</si>
  <si>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</si>
  <si>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</si>
  <si>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</si>
  <si>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</si>
  <si>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</si>
  <si>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</si>
  <si>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</si>
  <si>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</si>
  <si>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</si>
  <si>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</si>
  <si>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</si>
  <si>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</si>
  <si>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</si>
  <si>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</si>
  <si>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</si>
  <si>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</si>
  <si>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</si>
  <si>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</si>
  <si>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</si>
  <si>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</si>
  <si>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</si>
  <si>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</si>
  <si>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</si>
  <si>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</si>
  <si>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</si>
  <si>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</si>
  <si>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</si>
  <si>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</si>
  <si>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</si>
  <si>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</si>
  <si>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</si>
  <si>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</si>
  <si>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</si>
  <si>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</si>
  <si>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</si>
  <si>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</si>
  <si>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</si>
  <si>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</si>
  <si>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</si>
  <si>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</si>
  <si>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</si>
  <si>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</si>
  <si>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</si>
  <si>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</si>
  <si>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</si>
  <si>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</si>
  <si>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</si>
  <si>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</si>
  <si>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</si>
  <si>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</si>
  <si>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</si>
  <si>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</si>
  <si>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</si>
  <si>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</si>
  <si>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</si>
  <si>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</si>
  <si>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</si>
  <si>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</si>
  <si>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</si>
  <si>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</si>
  <si>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</si>
  <si>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</si>
  <si>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</si>
  <si>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</si>
  <si>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</si>
  <si>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</si>
  <si>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</si>
  <si>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</si>
  <si>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</si>
  <si>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</si>
  <si>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</si>
  <si>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</si>
  <si>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</si>
  <si>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</si>
  <si>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</si>
  <si>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</si>
  <si>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</si>
  <si>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</si>
  <si>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</si>
  <si>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</si>
  <si>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</si>
  <si>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</si>
  <si>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</si>
  <si>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</si>
  <si>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</si>
  <si>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</si>
  <si>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</si>
  <si>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</si>
  <si>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</si>
  <si>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</si>
  <si>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</si>
  <si>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</si>
  <si>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</si>
  <si>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</si>
  <si>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</si>
  <si>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</si>
  <si>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</si>
  <si>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</si>
  <si>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</si>
  <si>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</si>
  <si>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</si>
  <si>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</si>
  <si>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</si>
  <si>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</si>
  <si>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</si>
  <si>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</si>
  <si>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</si>
  <si>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</si>
  <si>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</si>
  <si>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</si>
  <si>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</si>
  <si>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</si>
  <si>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</si>
  <si>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</si>
  <si>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</si>
  <si>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</si>
  <si>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</si>
  <si>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</si>
  <si>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</si>
  <si>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</si>
  <si>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</si>
  <si>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</si>
  <si>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</si>
  <si>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</si>
  <si>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</si>
  <si>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</si>
  <si>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</si>
  <si>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</si>
  <si>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</si>
  <si>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</si>
  <si>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</si>
  <si>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</si>
  <si>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</si>
  <si>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</si>
  <si>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</si>
  <si>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</si>
  <si>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</si>
  <si>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</si>
  <si>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</si>
  <si>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</si>
  <si>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</si>
  <si>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</si>
  <si>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</si>
  <si>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</si>
  <si>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</si>
  <si>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</si>
  <si>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</si>
  <si>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</si>
  <si>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</si>
  <si>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</si>
  <si>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</si>
  <si>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</si>
  <si>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</si>
  <si>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</si>
  <si>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</si>
  <si>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</si>
  <si>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</si>
  <si>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</si>
  <si>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</si>
  <si>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</si>
  <si>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</si>
  <si>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</si>
  <si>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</si>
  <si>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</si>
  <si>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</si>
  <si>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</si>
  <si>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</si>
  <si>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</si>
  <si>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</si>
  <si>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</si>
  <si>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</si>
  <si>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</si>
  <si>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</si>
  <si>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</si>
  <si>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</si>
  <si>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</si>
  <si>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</si>
  <si>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</si>
  <si>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</si>
  <si>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</si>
  <si>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</si>
  <si>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</si>
  <si>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</si>
  <si>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</si>
  <si>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</si>
  <si>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</si>
  <si>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</si>
  <si>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</si>
  <si>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</si>
  <si>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</si>
  <si>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</si>
  <si>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</si>
  <si>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</si>
  <si>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</si>
  <si>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</si>
  <si>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</si>
  <si>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</si>
  <si>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</si>
  <si>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</si>
  <si>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</si>
  <si>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</si>
  <si>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</si>
  <si>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</si>
  <si>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</si>
  <si>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</si>
  <si>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</si>
  <si>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</si>
  <si>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</si>
  <si>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</si>
  <si>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</si>
  <si>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</si>
  <si>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</si>
  <si>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</si>
  <si>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</si>
  <si>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</si>
  <si>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</si>
  <si>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</si>
  <si>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</si>
  <si>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</si>
  <si>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</si>
  <si>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</si>
  <si>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</si>
  <si>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</si>
  <si>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</si>
  <si>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</si>
  <si>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</si>
  <si>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</si>
  <si>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</si>
  <si>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</si>
  <si>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</si>
  <si>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</si>
  <si>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</si>
  <si>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</si>
  <si>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</si>
  <si>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</si>
  <si>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</si>
  <si>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</si>
  <si>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</si>
  <si>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</si>
  <si>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</si>
  <si>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</si>
  <si>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</si>
  <si>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</si>
  <si>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</si>
  <si>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</si>
  <si>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</si>
  <si>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</si>
  <si>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</si>
  <si>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</si>
  <si>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</si>
  <si>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</si>
  <si>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</si>
  <si>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</si>
  <si>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</si>
  <si>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</si>
  <si>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</si>
  <si>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</si>
  <si>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</si>
  <si>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</si>
  <si>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</si>
  <si>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</si>
  <si>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</si>
  <si>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</si>
  <si>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</si>
  <si>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</si>
  <si>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</si>
  <si>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</si>
  <si>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</si>
  <si>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</si>
  <si>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</si>
  <si>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</si>
  <si>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</si>
  <si>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</si>
  <si>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</si>
  <si>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</si>
  <si>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</si>
  <si>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</si>
  <si>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</si>
  <si>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</si>
  <si>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</si>
  <si>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</si>
  <si>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</si>
  <si>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</si>
  <si>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</si>
  <si>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</si>
  <si>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</si>
  <si>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</si>
  <si>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</si>
  <si>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</si>
  <si>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</si>
  <si>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</si>
  <si>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</si>
  <si>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</si>
  <si>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</si>
  <si>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</si>
  <si>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</si>
  <si>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</si>
  <si>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</si>
  <si>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</si>
  <si>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</si>
  <si>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</si>
  <si>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</si>
  <si>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</si>
  <si>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</si>
  <si>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</si>
  <si>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</si>
  <si>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</si>
  <si>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</si>
  <si>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</si>
  <si>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</si>
  <si>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</si>
  <si>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</si>
  <si>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</si>
  <si>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</si>
  <si>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</si>
  <si>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</si>
  <si>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</si>
  <si>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</si>
  <si>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</si>
  <si>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</si>
  <si>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</si>
  <si>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</si>
  <si>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</si>
  <si>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</si>
  <si>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</si>
  <si>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</si>
  <si>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</si>
  <si>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</si>
  <si>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</si>
  <si>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</si>
  <si>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</si>
  <si>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</si>
  <si>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</si>
  <si>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</si>
  <si>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</si>
  <si>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</si>
  <si>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</si>
  <si>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</si>
  <si>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</si>
  <si>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</si>
  <si>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</si>
  <si>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</si>
  <si>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</si>
  <si>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</si>
  <si>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</si>
  <si>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</si>
  <si>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</si>
  <si>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</si>
  <si>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</si>
  <si>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</si>
  <si>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</si>
  <si>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</si>
  <si>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</si>
  <si>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</si>
  <si>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</si>
  <si>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</si>
  <si>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</si>
  <si>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</si>
  <si>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</si>
  <si>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</si>
  <si>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</si>
  <si>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</si>
  <si>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</si>
  <si>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</si>
  <si>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</si>
  <si>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</si>
  <si>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</si>
  <si>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</si>
  <si>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</si>
  <si>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</si>
  <si>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</si>
  <si>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</si>
  <si>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</si>
  <si>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</si>
  <si>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</si>
  <si>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</si>
  <si>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</si>
  <si>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</si>
  <si>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</si>
  <si>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</si>
  <si>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</si>
  <si>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</si>
  <si>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</si>
  <si>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</si>
  <si>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</si>
  <si>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</si>
  <si>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</si>
  <si>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</si>
  <si>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</si>
  <si>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</si>
  <si>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</si>
  <si>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</si>
  <si>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</si>
  <si>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</si>
  <si>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</si>
  <si>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</si>
  <si>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</si>
  <si>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</si>
  <si>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</si>
  <si>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</si>
  <si>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</si>
  <si>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</si>
  <si>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</si>
  <si>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</si>
  <si>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</si>
  <si>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</si>
  <si>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</si>
  <si>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</si>
  <si>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</si>
  <si>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</si>
  <si>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</si>
  <si>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</si>
  <si>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</si>
  <si>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</si>
  <si>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</si>
  <si>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</si>
  <si>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</si>
  <si>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</si>
  <si>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</si>
  <si>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</si>
  <si>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</si>
  <si>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</si>
  <si>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</si>
  <si>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</si>
  <si>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</si>
  <si>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</si>
  <si>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</si>
  <si>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</si>
  <si>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</si>
  <si>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</si>
  <si>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</si>
  <si>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</si>
  <si>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</si>
  <si>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</si>
  <si>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</si>
  <si>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</si>
  <si>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</si>
  <si>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</si>
  <si>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</si>
  <si>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</si>
  <si>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</si>
  <si>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</si>
  <si>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</si>
  <si>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</si>
  <si>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</si>
  <si>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</si>
  <si>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</si>
  <si>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</si>
  <si>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</si>
  <si>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</si>
  <si>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</si>
  <si>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</si>
  <si>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</si>
  <si>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</si>
  <si>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</si>
  <si>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</si>
  <si>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</si>
  <si>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</si>
  <si>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</si>
  <si>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</si>
  <si>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</si>
  <si>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</si>
  <si>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</si>
  <si>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</si>
  <si>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</si>
  <si>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</si>
  <si>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</si>
  <si>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</si>
  <si>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</si>
  <si>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</si>
  <si>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</si>
  <si>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</si>
  <si>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</si>
  <si>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</si>
  <si>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</si>
  <si>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</si>
  <si>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</si>
  <si>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</si>
  <si>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</si>
  <si>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</si>
  <si>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</si>
  <si>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</si>
  <si>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</si>
  <si>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</si>
  <si>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</si>
  <si>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</si>
  <si>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</si>
  <si>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</si>
  <si>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</si>
  <si>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</si>
  <si>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</si>
  <si>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</si>
  <si>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</si>
  <si>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</si>
  <si>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</si>
  <si>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</si>
  <si>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</si>
  <si>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</si>
  <si>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</si>
  <si>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</si>
  <si>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</si>
  <si>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</si>
  <si>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</si>
  <si>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</si>
  <si>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</si>
  <si>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</si>
  <si>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</si>
  <si>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</si>
  <si>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</si>
  <si>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</si>
  <si>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</si>
  <si>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</si>
  <si>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</si>
  <si>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</si>
  <si>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</si>
  <si>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</si>
  <si>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</si>
  <si>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</si>
  <si>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</si>
  <si>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</si>
  <si>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</si>
  <si>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</si>
  <si>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</si>
  <si>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</si>
  <si>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</si>
  <si>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</si>
  <si>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</si>
  <si>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</si>
  <si>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</si>
  <si>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</si>
  <si>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</si>
  <si>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</si>
  <si>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</si>
  <si>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</si>
  <si>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</si>
  <si>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</si>
  <si>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</si>
  <si>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</si>
  <si>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</si>
  <si>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</si>
  <si>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</si>
  <si>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</si>
  <si>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</si>
  <si>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</si>
  <si>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</si>
  <si>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</si>
  <si>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</si>
  <si>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</si>
  <si>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</si>
  <si>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</si>
  <si>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</si>
  <si>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</si>
  <si>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</si>
  <si>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</si>
  <si>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</si>
  <si>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</si>
  <si>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</si>
  <si>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</si>
  <si>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</si>
  <si>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</si>
  <si>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</si>
  <si>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</si>
  <si>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</si>
  <si>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</si>
  <si>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</si>
  <si>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</si>
  <si>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</si>
  <si>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</si>
  <si>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</si>
  <si>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</si>
  <si>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</si>
  <si>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</si>
  <si>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</si>
  <si>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</si>
  <si>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</si>
  <si>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</si>
  <si>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</si>
  <si>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</si>
  <si>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</si>
  <si>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</si>
  <si>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</si>
  <si>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</si>
  <si>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</si>
  <si>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</si>
  <si>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</si>
  <si>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</si>
  <si>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</si>
  <si>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</si>
  <si>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</si>
  <si>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</si>
  <si>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</si>
  <si>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</si>
  <si>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</si>
  <si>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</si>
  <si>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</si>
  <si>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</si>
  <si>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</si>
  <si>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</si>
  <si>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</si>
  <si>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</si>
  <si>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</si>
  <si>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</si>
  <si>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</si>
  <si>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</si>
  <si>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</si>
  <si>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</si>
  <si>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</si>
  <si>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</si>
  <si>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</si>
  <si>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</si>
  <si>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</si>
  <si>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</si>
  <si>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</si>
  <si>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</si>
  <si>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</si>
  <si>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</si>
  <si>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</si>
  <si>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</si>
  <si>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</si>
  <si>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</si>
  <si>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</si>
  <si>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</si>
  <si>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</si>
  <si>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</si>
  <si>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</si>
  <si>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</si>
  <si>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</si>
  <si>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</si>
  <si>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</si>
  <si>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</si>
  <si>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</si>
  <si>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</si>
  <si>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</si>
  <si>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</si>
  <si>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</si>
  <si>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</si>
  <si>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</si>
  <si>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</si>
  <si>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</si>
  <si>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</si>
  <si>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</si>
  <si>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</si>
  <si>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</si>
  <si>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</si>
  <si>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</si>
  <si>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</si>
  <si>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</si>
  <si>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</si>
  <si>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</si>
  <si>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</si>
  <si>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</si>
  <si>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</si>
  <si>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</si>
  <si>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</si>
  <si>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</si>
  <si>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</si>
  <si>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</si>
  <si>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</si>
  <si>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</si>
  <si>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</si>
  <si>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</si>
  <si>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</si>
  <si>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</si>
  <si>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</si>
  <si>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</si>
  <si>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</si>
  <si>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</si>
  <si>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</si>
  <si>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</si>
  <si>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</si>
  <si>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</si>
  <si>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</si>
  <si>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</si>
  <si>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</si>
  <si>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</si>
  <si>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</si>
  <si>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</si>
  <si>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</si>
  <si>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</si>
  <si>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</si>
  <si>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</si>
  <si>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</si>
  <si>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</si>
  <si>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</si>
  <si>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</si>
  <si>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</si>
  <si>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</si>
  <si>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</si>
  <si>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</si>
  <si>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</si>
  <si>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</si>
  <si>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</si>
  <si>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</si>
  <si>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</si>
  <si>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</si>
  <si>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</si>
  <si>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</si>
  <si>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</si>
  <si>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</si>
  <si>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</si>
  <si>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</si>
  <si>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</si>
  <si>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</si>
  <si>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</si>
  <si>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</si>
  <si>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</si>
  <si>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</si>
  <si>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</si>
  <si>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</si>
  <si>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</si>
  <si>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</si>
  <si>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</si>
  <si>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</si>
  <si>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</si>
  <si>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</si>
  <si>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</si>
  <si>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</si>
  <si>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</si>
  <si>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</si>
  <si>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</si>
  <si>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</si>
  <si>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</si>
  <si>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</si>
  <si>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</si>
  <si>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</si>
  <si>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</si>
  <si>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</si>
  <si>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</si>
  <si>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</si>
  <si>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</si>
  <si>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</si>
  <si>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</si>
  <si>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</si>
  <si>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</si>
  <si>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</si>
  <si>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</si>
  <si>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</si>
  <si>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</si>
  <si>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</si>
  <si>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</si>
  <si>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</si>
  <si>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</si>
  <si>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</si>
  <si>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</si>
  <si>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</si>
  <si>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</si>
  <si>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</si>
  <si>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</si>
  <si>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</si>
  <si>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</si>
  <si>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</si>
  <si>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</si>
  <si>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</si>
  <si>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</si>
  <si>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</si>
  <si>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</si>
  <si>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</si>
  <si>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</si>
  <si>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</si>
  <si>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</si>
  <si>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</si>
  <si>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</si>
  <si>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</si>
  <si>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</si>
  <si>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</si>
  <si>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</si>
  <si>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</si>
  <si>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</si>
  <si>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</si>
  <si>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</si>
  <si>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</si>
  <si>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</si>
  <si>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</si>
  <si>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</si>
  <si>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</si>
  <si>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</si>
  <si>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</si>
  <si>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</si>
  <si>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</si>
  <si>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</si>
  <si>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</si>
  <si>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</si>
  <si>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</si>
  <si>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</si>
  <si>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</si>
  <si>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</si>
  <si>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</si>
  <si>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</si>
  <si>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</si>
  <si>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</si>
  <si>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</si>
  <si>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</si>
  <si>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</si>
  <si>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</si>
  <si>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</si>
  <si>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</si>
  <si>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</si>
  <si>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</si>
  <si>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</si>
  <si>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</si>
  <si>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</si>
  <si>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</si>
  <si>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</si>
  <si>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</si>
  <si>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</si>
  <si>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</si>
  <si>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</si>
  <si>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</si>
  <si>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</si>
  <si>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</si>
  <si>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</si>
  <si>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</si>
  <si>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</si>
  <si>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</si>
  <si>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</si>
  <si>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</si>
  <si>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</si>
  <si>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</si>
  <si>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</si>
  <si>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</si>
  <si>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</si>
  <si>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</si>
  <si>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</si>
  <si>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</si>
  <si>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</si>
  <si>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</si>
  <si>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</si>
  <si>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</si>
  <si>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</si>
  <si>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</si>
  <si>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</si>
  <si>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</si>
  <si>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</si>
  <si>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</si>
  <si>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</si>
  <si>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</si>
  <si>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</si>
  <si>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</si>
  <si>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</si>
  <si>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</si>
  <si>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</si>
  <si>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</si>
  <si>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</si>
  <si>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</si>
  <si>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</si>
  <si>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</si>
  <si>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</si>
  <si>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</si>
  <si>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</si>
  <si>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</si>
  <si>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</si>
  <si>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</si>
  <si>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</si>
  <si>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</si>
  <si>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</si>
  <si>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</si>
  <si>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</si>
  <si>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</si>
  <si>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</si>
  <si>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</si>
  <si>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</si>
  <si>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</si>
  <si>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</si>
  <si>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</si>
  <si>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</si>
  <si>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</si>
  <si>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</si>
  <si>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</si>
  <si>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</si>
  <si>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</si>
  <si>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</si>
  <si>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</si>
  <si>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</si>
  <si>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</si>
  <si>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</si>
  <si>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</si>
  <si>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</si>
  <si>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</si>
  <si>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</si>
  <si>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</si>
  <si>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</si>
  <si>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</si>
  <si>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</si>
  <si>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</si>
  <si>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</si>
  <si>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</si>
  <si>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</si>
  <si>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</si>
  <si>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</si>
  <si>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</si>
  <si>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</si>
  <si>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</si>
  <si>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</si>
  <si>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</si>
  <si>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</si>
  <si>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</si>
  <si>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</si>
  <si>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</si>
  <si>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</si>
  <si>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</si>
  <si>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</si>
  <si>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</si>
  <si>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</si>
  <si>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</si>
  <si>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</si>
  <si>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</si>
  <si>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</si>
  <si>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</si>
  <si>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</si>
  <si>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</si>
  <si>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</si>
  <si>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</si>
  <si>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</si>
  <si>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</si>
  <si>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</si>
  <si>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</si>
  <si>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</si>
  <si>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</si>
  <si>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</si>
  <si>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</si>
  <si>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</si>
  <si>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</si>
  <si>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</si>
  <si>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</si>
  <si>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</si>
  <si>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</si>
  <si>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</si>
  <si>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</si>
  <si>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</si>
  <si>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</si>
  <si>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</si>
  <si>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</si>
  <si>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</si>
  <si>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</si>
  <si>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</si>
  <si>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</si>
  <si>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</si>
  <si>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</si>
  <si>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</si>
  <si>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</si>
  <si>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</si>
  <si>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</si>
  <si>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</si>
  <si>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</si>
  <si>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</si>
  <si>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</si>
  <si>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</si>
  <si>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</si>
  <si>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</si>
  <si>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</si>
  <si>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</si>
  <si>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</si>
  <si>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</si>
  <si>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</si>
  <si>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</si>
  <si>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</si>
  <si>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</si>
  <si>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</si>
  <si>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</si>
  <si>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</si>
  <si>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</si>
  <si>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</si>
  <si>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</si>
  <si>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</si>
  <si>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</si>
  <si>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</si>
  <si>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</si>
  <si>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</si>
  <si>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</si>
  <si>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</si>
  <si>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</si>
  <si>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</si>
  <si>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</si>
  <si>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</si>
  <si>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</si>
  <si>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</si>
  <si>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</si>
  <si>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</si>
  <si>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</si>
  <si>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</si>
  <si>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</si>
  <si>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</si>
  <si>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</si>
  <si>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</si>
  <si>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</si>
  <si>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</si>
  <si>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</si>
  <si>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</si>
  <si>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</si>
  <si>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</si>
  <si>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</si>
  <si>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</si>
  <si>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</si>
  <si>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</si>
  <si>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</si>
  <si>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</si>
  <si>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</si>
  <si>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</si>
  <si>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</si>
  <si>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</si>
  <si>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</si>
  <si>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</si>
  <si>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</si>
  <si>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</si>
  <si>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</si>
  <si>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</si>
  <si>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</si>
  <si>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</si>
  <si>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</si>
  <si>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</si>
  <si>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</si>
  <si>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</si>
  <si>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</si>
  <si>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</si>
  <si>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</si>
  <si>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</si>
  <si>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</si>
  <si>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</si>
  <si>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</si>
  <si>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</si>
  <si>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</si>
  <si>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</si>
  <si>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</si>
  <si>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</si>
  <si>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</si>
  <si>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</si>
  <si>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</si>
  <si>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</si>
  <si>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</si>
  <si>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</si>
  <si>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</si>
  <si>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</si>
  <si>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</si>
  <si>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</si>
  <si>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</si>
  <si>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</si>
  <si>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</si>
  <si>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</si>
  <si>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</si>
  <si>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</si>
  <si>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</si>
  <si>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</si>
  <si>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</si>
  <si>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</si>
  <si>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</si>
  <si>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</si>
  <si>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</si>
  <si>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</si>
  <si>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</si>
  <si>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</si>
  <si>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</si>
  <si>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</si>
  <si>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</si>
  <si>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</si>
  <si>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</si>
  <si>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</si>
  <si>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</si>
  <si>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</si>
  <si>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</si>
  <si>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</si>
  <si>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</si>
  <si>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</si>
  <si>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</si>
  <si>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</si>
  <si>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</si>
  <si>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</si>
  <si>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</si>
  <si>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</si>
  <si>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</si>
  <si>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</si>
  <si>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</si>
  <si>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</si>
  <si>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</si>
  <si>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</si>
  <si>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</si>
  <si>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</si>
  <si>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</si>
  <si>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</si>
  <si>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</si>
  <si>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</si>
  <si>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</si>
  <si>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</si>
  <si>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</si>
  <si>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</si>
  <si>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</si>
  <si>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</si>
  <si>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</si>
  <si>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</si>
  <si>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</si>
  <si>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</si>
  <si>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</si>
  <si>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</si>
  <si>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</si>
  <si>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</si>
  <si>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</si>
  <si>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</si>
  <si>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</si>
  <si>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</si>
  <si>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</si>
  <si>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</si>
  <si>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</si>
  <si>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</si>
  <si>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</si>
  <si>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</si>
  <si>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</si>
  <si>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</si>
  <si>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</si>
  <si>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</si>
  <si>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</si>
  <si>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</si>
  <si>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</si>
  <si>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</si>
  <si>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</si>
  <si>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</si>
  <si>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</si>
  <si>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</si>
  <si>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</si>
  <si>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</si>
  <si>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</si>
  <si>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</si>
  <si>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</si>
  <si>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</si>
  <si>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</si>
  <si>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</si>
  <si>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</si>
  <si>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</si>
  <si>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</si>
  <si>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</si>
  <si>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</si>
  <si>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</si>
  <si>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</si>
  <si>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</si>
  <si>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</si>
  <si>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</si>
  <si>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</si>
  <si>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</si>
  <si>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</si>
  <si>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</si>
  <si>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</si>
  <si>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</si>
  <si>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</si>
  <si>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</si>
  <si>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</si>
  <si>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</si>
  <si>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</si>
  <si>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</si>
  <si>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</si>
  <si>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</si>
  <si>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</si>
  <si>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</si>
  <si>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</si>
  <si>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</si>
  <si>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</si>
  <si>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</si>
  <si>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</si>
  <si>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</si>
  <si>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</si>
  <si>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</si>
  <si>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</si>
  <si>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</si>
  <si>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</si>
  <si>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</si>
  <si>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</si>
  <si>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</si>
  <si>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</si>
  <si>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</si>
  <si>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</si>
  <si>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</si>
  <si>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</si>
  <si>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</si>
  <si>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</si>
  <si>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</si>
  <si>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</si>
  <si>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</si>
  <si>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</si>
  <si>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</si>
  <si>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</si>
  <si>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</si>
  <si>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</si>
  <si>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</si>
  <si>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</si>
  <si>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</si>
  <si>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</si>
  <si>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</si>
  <si>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</si>
  <si>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</si>
  <si>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</si>
  <si>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</si>
  <si>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</si>
  <si>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</si>
  <si>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</si>
  <si>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</si>
  <si>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</si>
  <si>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</si>
  <si>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</si>
  <si>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</si>
  <si>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</si>
  <si>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</si>
  <si>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</si>
  <si>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</si>
  <si>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</si>
  <si>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</si>
  <si>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</si>
  <si>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</si>
  <si>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</si>
  <si>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</si>
  <si>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</si>
  <si>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</si>
  <si>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</si>
  <si>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</si>
  <si>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</si>
  <si>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</si>
  <si>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</si>
  <si>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</si>
  <si>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</si>
  <si>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</si>
  <si>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</si>
  <si>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</si>
  <si>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</si>
  <si>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</si>
  <si>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</si>
  <si>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</si>
  <si>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</si>
  <si>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</si>
  <si>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</si>
  <si>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</si>
  <si>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</si>
  <si>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</si>
  <si>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</si>
  <si>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</si>
  <si>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</si>
  <si>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</si>
  <si>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</si>
  <si>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</si>
  <si>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</si>
  <si>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</si>
  <si>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</si>
  <si>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</si>
  <si>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</si>
  <si>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</si>
  <si>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</si>
  <si>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</si>
  <si>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</si>
  <si>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</si>
  <si>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</si>
  <si>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</si>
  <si>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</si>
  <si>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</si>
  <si>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</si>
  <si>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</si>
  <si>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</si>
  <si>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</si>
  <si>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</si>
  <si>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</si>
  <si>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</si>
  <si>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</si>
  <si>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</si>
  <si>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</si>
  <si>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</si>
  <si>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</si>
  <si>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</si>
  <si>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</si>
  <si>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</si>
  <si>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</si>
  <si>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</si>
  <si>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</si>
  <si>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</si>
  <si>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</si>
  <si>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</si>
  <si>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</si>
  <si>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</si>
  <si>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</si>
  <si>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</si>
  <si>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</si>
  <si>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</si>
  <si>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</si>
  <si>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</si>
  <si>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</si>
  <si>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</si>
  <si>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</si>
  <si>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</si>
  <si>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</si>
  <si>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</si>
  <si>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</si>
  <si>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</si>
  <si>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</si>
  <si>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</si>
  <si>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</si>
  <si>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</si>
  <si>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</si>
  <si>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</si>
  <si>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</si>
  <si>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</si>
  <si>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</si>
  <si>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</si>
  <si>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</si>
  <si>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</si>
  <si>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</si>
  <si>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</si>
  <si>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</si>
  <si>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</si>
  <si>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</si>
  <si>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</si>
  <si>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</si>
  <si>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</si>
  <si>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</si>
  <si>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</si>
  <si>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</si>
  <si>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</si>
  <si>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</si>
  <si>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</si>
  <si>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</si>
  <si>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</si>
  <si>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</si>
  <si>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</si>
  <si>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</si>
  <si>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</si>
  <si>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</si>
  <si>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</si>
  <si>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</si>
  <si>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</si>
  <si>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</si>
  <si>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</si>
  <si>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</si>
  <si>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</si>
  <si>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</si>
  <si>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</si>
  <si>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</si>
  <si>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</si>
  <si>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</si>
  <si>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</si>
  <si>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</si>
  <si>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</si>
  <si>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</si>
  <si>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</si>
  <si>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</si>
  <si>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</si>
  <si>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</si>
  <si>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</si>
  <si>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</si>
  <si>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</si>
  <si>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</si>
  <si>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</si>
  <si>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</si>
  <si>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</si>
  <si>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</si>
  <si>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</si>
  <si>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</si>
  <si>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</si>
  <si>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</si>
  <si>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</si>
  <si>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</si>
  <si>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</si>
  <si>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</si>
  <si>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</si>
  <si>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</si>
  <si>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</si>
  <si>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</si>
  <si>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</si>
  <si>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</si>
  <si>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</si>
  <si>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</si>
  <si>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</si>
  <si>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</si>
  <si>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</si>
  <si>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</si>
  <si>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</si>
  <si>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</si>
  <si>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</si>
  <si>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</si>
  <si>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</si>
  <si>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</si>
  <si>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</si>
  <si>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</si>
  <si>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</si>
  <si>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</si>
  <si>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</si>
  <si>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</si>
  <si>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</si>
  <si>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</si>
  <si>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</si>
  <si>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</si>
  <si>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</si>
  <si>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</si>
  <si>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</si>
  <si>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</si>
  <si>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</si>
  <si>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</si>
  <si>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</si>
  <si>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</si>
  <si>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</si>
  <si>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</si>
  <si>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</si>
  <si>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</si>
  <si>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</si>
  <si>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</si>
  <si>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</si>
  <si>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</si>
  <si>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</si>
  <si>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</si>
  <si>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</si>
  <si>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</si>
  <si>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</si>
  <si>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</si>
  <si>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</si>
  <si>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</si>
  <si>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</si>
  <si>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</si>
  <si>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</si>
  <si>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</si>
  <si>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</si>
  <si>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</si>
  <si>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</si>
  <si>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</si>
  <si>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</si>
  <si>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</si>
  <si>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</si>
  <si>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</si>
  <si>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</si>
  <si>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</si>
  <si>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</si>
  <si>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</si>
  <si>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</si>
  <si>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</si>
  <si>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</si>
  <si>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</si>
  <si>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</si>
  <si>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</si>
  <si>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</si>
  <si>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</si>
  <si>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</si>
  <si>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</si>
  <si>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</si>
  <si>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</si>
  <si>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</si>
  <si>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</si>
  <si>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</si>
  <si>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</si>
  <si>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</si>
  <si>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</si>
  <si>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</si>
  <si>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</si>
  <si>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</si>
  <si>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</si>
  <si>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</si>
  <si>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</si>
  <si>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</si>
  <si>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</si>
  <si>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</si>
  <si>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</si>
  <si>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</si>
  <si>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</si>
  <si>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</si>
  <si>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</si>
  <si>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</si>
  <si>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</si>
  <si>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</si>
  <si>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</si>
  <si>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</si>
  <si>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</si>
  <si>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</si>
  <si>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</si>
  <si>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</si>
  <si>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</si>
  <si>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</si>
  <si>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</si>
  <si>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</si>
  <si>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</si>
  <si>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</si>
  <si>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</si>
  <si>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</si>
  <si>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</si>
  <si>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</si>
  <si>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</si>
  <si>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</si>
  <si>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</si>
  <si>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</si>
  <si>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</si>
  <si>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</si>
  <si>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</si>
  <si>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</si>
  <si>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</si>
  <si>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</si>
  <si>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</si>
  <si>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</si>
  <si>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</si>
  <si>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</si>
  <si>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</si>
  <si>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</si>
  <si>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</si>
  <si>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</si>
  <si>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</si>
  <si>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</si>
  <si>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</si>
  <si>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</si>
  <si>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</si>
  <si>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</si>
  <si>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</si>
  <si>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</si>
  <si>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</si>
  <si>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</si>
  <si>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</si>
  <si>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</si>
  <si>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</si>
  <si>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</si>
  <si>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</si>
  <si>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</si>
  <si>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</si>
  <si>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</si>
  <si>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</si>
  <si>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</si>
  <si>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</si>
  <si>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</si>
  <si>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</si>
  <si>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</si>
  <si>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</si>
  <si>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</si>
  <si>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</si>
  <si>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</si>
  <si>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</si>
  <si>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</si>
  <si>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</si>
  <si>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</si>
  <si>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</si>
  <si>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</si>
  <si>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</si>
  <si>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</si>
  <si>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</si>
  <si>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</si>
  <si>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</si>
  <si>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</si>
  <si>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</si>
  <si>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</si>
  <si>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</si>
  <si>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</si>
  <si>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</si>
  <si>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</si>
  <si>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</si>
  <si>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</si>
  <si>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</si>
  <si>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</si>
  <si>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</si>
  <si>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</si>
  <si>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</si>
  <si>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</si>
  <si>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</si>
  <si>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</si>
  <si>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</si>
  <si>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</si>
  <si>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</si>
  <si>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</si>
  <si>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</si>
  <si>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</si>
  <si>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</si>
  <si>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</si>
  <si>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</si>
  <si>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</si>
  <si>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</si>
  <si>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</si>
  <si>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</si>
  <si>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</si>
  <si>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</si>
  <si>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</si>
  <si>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</si>
  <si>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</si>
  <si>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</si>
  <si>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</si>
  <si>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</si>
  <si>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</si>
  <si>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</si>
  <si>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</si>
  <si>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</si>
  <si>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</si>
  <si>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</si>
  <si>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</si>
  <si>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</si>
  <si>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</si>
  <si>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</si>
  <si>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</si>
  <si>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</si>
  <si>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</si>
  <si>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</si>
  <si>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</si>
  <si>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</si>
  <si>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</si>
  <si>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</si>
  <si>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</si>
  <si>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</si>
  <si>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</si>
  <si>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</si>
  <si>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</si>
  <si>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</si>
  <si>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</si>
  <si>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</si>
  <si>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</si>
  <si>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</si>
  <si>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</si>
  <si>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</si>
  <si>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</si>
  <si>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</si>
  <si>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</si>
  <si>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</si>
  <si>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</si>
  <si>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</si>
  <si>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</si>
  <si>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</si>
  <si>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</si>
  <si>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</si>
  <si>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</si>
  <si>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</si>
  <si>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</si>
  <si>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</si>
  <si>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</si>
  <si>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</si>
  <si>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</si>
  <si>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</si>
  <si>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</si>
  <si>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</si>
  <si>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</si>
  <si>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</si>
  <si>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</si>
  <si>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</si>
  <si>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</si>
  <si>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</si>
  <si>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</si>
  <si>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</si>
  <si>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</si>
  <si>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</si>
  <si>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</si>
  <si>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</si>
  <si>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</si>
  <si>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</si>
  <si>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</si>
  <si>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</si>
  <si>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</si>
  <si>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</si>
  <si>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</si>
  <si>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</si>
  <si>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</si>
  <si>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</si>
  <si>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</si>
  <si>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</si>
  <si>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</si>
  <si>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</si>
  <si>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</si>
  <si>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</si>
  <si>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</si>
  <si>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</si>
  <si>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</si>
  <si>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</si>
  <si>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</si>
  <si>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</si>
  <si>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</si>
  <si>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</si>
  <si>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</si>
  <si>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</si>
  <si>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</si>
  <si>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</si>
  <si>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</si>
  <si>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</si>
  <si>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</si>
  <si>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</si>
  <si>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</si>
  <si>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</si>
  <si>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</si>
  <si>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</si>
  <si>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</si>
  <si>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</si>
  <si>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</si>
  <si>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</si>
  <si>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</si>
  <si>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</si>
  <si>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</si>
  <si>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</si>
  <si>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</si>
  <si>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</si>
  <si>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</si>
  <si>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</si>
  <si>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</si>
  <si>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</si>
  <si>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</si>
  <si>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</si>
  <si>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</si>
  <si>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</si>
  <si>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</si>
  <si>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</si>
  <si>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</si>
  <si>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</si>
  <si>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</si>
  <si>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</si>
  <si>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</si>
  <si>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</si>
  <si>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</si>
  <si>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</si>
  <si>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</si>
  <si>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</si>
  <si>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</si>
  <si>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</si>
  <si>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</si>
  <si>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</si>
  <si>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</si>
  <si>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</si>
  <si>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</si>
  <si>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</si>
  <si>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</si>
  <si>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</si>
  <si>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</si>
  <si>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</si>
  <si>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</si>
  <si>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</si>
  <si>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</si>
  <si>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</si>
  <si>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</si>
  <si>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</si>
  <si>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</si>
  <si>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</si>
  <si>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</si>
  <si>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</si>
  <si>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</si>
  <si>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</si>
  <si>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</si>
  <si>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</si>
  <si>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</si>
  <si>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</si>
  <si>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</si>
  <si>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</si>
  <si>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</si>
  <si>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</si>
  <si>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</si>
  <si>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</si>
  <si>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</si>
  <si>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</si>
  <si>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</si>
  <si>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</si>
  <si>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</si>
  <si>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</si>
  <si>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</si>
  <si>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</si>
  <si>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</si>
  <si>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</si>
  <si>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</si>
  <si>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</si>
  <si>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</si>
  <si>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</si>
  <si>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</si>
  <si>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</si>
  <si>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</si>
  <si>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</si>
  <si>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</si>
  <si>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</si>
  <si>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</si>
  <si>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</si>
  <si>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</si>
  <si>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</si>
  <si>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</si>
  <si>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</si>
  <si>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</si>
  <si>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</si>
  <si>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</si>
  <si>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</si>
  <si>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</si>
  <si>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</si>
  <si>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</si>
  <si>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</si>
  <si>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</si>
  <si>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</si>
  <si>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</si>
  <si>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</si>
  <si>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</si>
  <si>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</si>
  <si>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</si>
  <si>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</si>
  <si>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</si>
  <si>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</si>
  <si>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</si>
  <si>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</si>
  <si>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</si>
  <si>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</si>
  <si>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</si>
  <si>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</si>
  <si>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</si>
  <si>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</si>
  <si>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</si>
  <si>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</si>
  <si>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</si>
  <si>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</si>
  <si>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</si>
  <si>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</si>
  <si>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</si>
  <si>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</si>
  <si>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</si>
  <si>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</si>
  <si>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</si>
  <si>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</si>
  <si>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</si>
  <si>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</si>
  <si>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</si>
  <si>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</si>
  <si>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</si>
  <si>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</si>
  <si>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</si>
  <si>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</si>
  <si>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</si>
  <si>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</si>
  <si>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</si>
  <si>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</si>
  <si>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</si>
  <si>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</si>
  <si>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</si>
  <si>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</si>
  <si>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</si>
  <si>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</si>
  <si>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</si>
  <si>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</si>
  <si>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</si>
  <si>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</si>
  <si>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</si>
  <si>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</si>
  <si>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</si>
  <si>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</si>
  <si>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</si>
  <si>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</si>
  <si>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</si>
  <si>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</si>
  <si>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</si>
  <si>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</si>
  <si>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</si>
  <si>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</si>
  <si>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</si>
  <si>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</si>
  <si>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</si>
  <si>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</si>
  <si>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</si>
  <si>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</si>
  <si>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</si>
  <si>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</si>
  <si>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</si>
  <si>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</si>
  <si>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</si>
  <si>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</si>
  <si>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</si>
  <si>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</si>
  <si>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</si>
  <si>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</si>
  <si>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</si>
  <si>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</si>
  <si>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</si>
  <si>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</si>
  <si>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</si>
  <si>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</si>
  <si>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</si>
  <si>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</si>
  <si>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</si>
  <si>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</si>
  <si>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</si>
  <si>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</si>
  <si>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</si>
  <si>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</si>
  <si>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</si>
  <si>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</si>
  <si>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</si>
  <si>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</si>
  <si>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</si>
  <si>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</si>
  <si>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</si>
  <si>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</si>
  <si>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</si>
  <si>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</si>
  <si>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</si>
  <si>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</si>
  <si>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</si>
  <si>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</si>
  <si>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</si>
  <si>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</si>
  <si>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</si>
  <si>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</si>
  <si>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</si>
  <si>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</si>
  <si>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</si>
  <si>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</si>
  <si>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</si>
  <si>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</si>
  <si>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</si>
  <si>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</si>
  <si>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</si>
  <si>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</si>
  <si>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</si>
  <si>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</si>
  <si>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</si>
  <si>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</si>
  <si>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</si>
  <si>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</si>
  <si>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</si>
  <si>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</si>
  <si>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</si>
  <si>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</si>
  <si>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</si>
  <si>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</si>
  <si>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</si>
  <si>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</si>
  <si>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</si>
  <si>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</si>
  <si>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</si>
  <si>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</si>
  <si>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</si>
  <si>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</si>
  <si>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</si>
  <si>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</si>
  <si>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</si>
  <si>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</si>
  <si>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</si>
  <si>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</si>
  <si>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</si>
  <si>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</si>
  <si>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</si>
  <si>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</si>
  <si>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</si>
  <si>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</si>
  <si>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</si>
  <si>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</si>
  <si>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</si>
  <si>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</si>
  <si>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</si>
  <si>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</si>
  <si>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</si>
  <si>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</si>
  <si>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</si>
  <si>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</si>
  <si>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</si>
  <si>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</si>
  <si>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</si>
  <si>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</si>
  <si>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</si>
  <si>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</si>
  <si>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</si>
  <si>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</si>
  <si>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</si>
  <si>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</si>
  <si>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</si>
  <si>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</si>
  <si>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</si>
  <si>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</si>
  <si>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</si>
  <si>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</si>
  <si>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</si>
  <si>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</si>
  <si>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</si>
  <si>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</si>
  <si>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</si>
  <si>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</si>
  <si>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</si>
  <si>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</si>
  <si>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</si>
  <si>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</si>
  <si>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</si>
  <si>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</si>
  <si>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</si>
  <si>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</si>
  <si>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</si>
  <si>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</si>
  <si>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</si>
  <si>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</si>
  <si>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</si>
  <si>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</si>
  <si>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</si>
  <si>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</si>
  <si>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</si>
  <si>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</si>
  <si>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</si>
  <si>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</si>
  <si>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</si>
  <si>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</si>
  <si>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</si>
  <si>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</si>
  <si>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</si>
  <si>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</si>
  <si>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</si>
  <si>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</si>
  <si>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</si>
  <si>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</si>
  <si>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</si>
  <si>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</si>
  <si>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</si>
  <si>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</si>
  <si>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</si>
  <si>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</si>
  <si>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</si>
  <si>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</si>
  <si>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</si>
  <si>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</si>
  <si>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</si>
  <si>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</si>
  <si>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</si>
  <si>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</si>
  <si>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</si>
  <si>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</si>
  <si>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</si>
  <si>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</si>
  <si>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</si>
  <si>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</si>
  <si>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</si>
  <si>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</si>
  <si>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</si>
  <si>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</si>
  <si>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</si>
  <si>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</si>
  <si>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</si>
  <si>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</si>
  <si>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</si>
  <si>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</si>
  <si>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</si>
  <si>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</si>
  <si>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</si>
  <si>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</si>
  <si>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</si>
  <si>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</si>
  <si>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</si>
  <si>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</si>
  <si>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</si>
  <si>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</si>
  <si>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</si>
  <si>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</si>
  <si>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</si>
  <si>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</si>
  <si>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</si>
  <si>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</si>
  <si>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</si>
  <si>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</si>
  <si>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</si>
  <si>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</si>
  <si>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</si>
  <si>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</si>
  <si>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</si>
  <si>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</si>
  <si>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</si>
  <si>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</si>
  <si>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</si>
  <si>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</si>
  <si>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</si>
  <si>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</si>
  <si>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</si>
  <si>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</si>
  <si>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</si>
  <si>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</si>
  <si>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</si>
  <si>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</si>
  <si>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</si>
  <si>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</si>
  <si>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</si>
  <si>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</si>
  <si>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</si>
  <si>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</si>
  <si>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</si>
  <si>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</si>
  <si>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</si>
  <si>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</si>
  <si>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</si>
  <si>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</si>
  <si>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</si>
  <si>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</si>
  <si>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</si>
  <si>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</si>
  <si>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</si>
  <si>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</si>
  <si>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</si>
  <si>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</si>
  <si>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</si>
  <si>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</si>
  <si>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</si>
  <si>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</si>
  <si>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</si>
  <si>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</si>
  <si>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</si>
  <si>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</si>
  <si>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</si>
  <si>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</si>
  <si>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</si>
  <si>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</si>
  <si>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</si>
  <si>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</si>
  <si>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</si>
  <si>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</si>
  <si>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</si>
  <si>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</si>
  <si>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</si>
  <si>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</si>
  <si>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</si>
  <si>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</si>
  <si>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</si>
  <si>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</si>
  <si>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</si>
  <si>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</si>
  <si>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</si>
  <si>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</si>
  <si>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</si>
  <si>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</si>
  <si>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</si>
  <si>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</si>
  <si>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</si>
  <si>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</si>
  <si>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</si>
  <si>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</si>
  <si>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</si>
  <si>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</si>
  <si>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</si>
  <si>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</si>
  <si>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</si>
  <si>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</si>
  <si>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</si>
  <si>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</si>
  <si>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</si>
  <si>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</si>
  <si>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</si>
  <si>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</si>
  <si>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</si>
  <si>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</si>
  <si>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</si>
  <si>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</si>
  <si>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</si>
  <si>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</si>
  <si>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</si>
  <si>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</si>
  <si>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</si>
  <si>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</si>
  <si>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</si>
  <si>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</si>
  <si>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</si>
  <si>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</si>
  <si>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</si>
  <si>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</si>
  <si>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</si>
  <si>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</si>
  <si>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</si>
  <si>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</si>
  <si>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</si>
  <si>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</si>
  <si>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</si>
  <si>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</si>
  <si>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</si>
  <si>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</si>
  <si>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</si>
  <si>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</si>
  <si>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</si>
  <si>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</si>
  <si>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</si>
  <si>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</si>
  <si>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</si>
  <si>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</si>
  <si>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</si>
  <si>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</si>
  <si>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</si>
  <si>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</si>
  <si>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</si>
  <si>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</si>
  <si>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</si>
  <si>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</si>
  <si>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</si>
  <si>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</si>
  <si>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</si>
  <si>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</si>
  <si>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</si>
  <si>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</si>
  <si>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</si>
  <si>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</si>
  <si>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</si>
  <si>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</si>
  <si>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</si>
  <si>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</si>
  <si>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</si>
  <si>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</si>
  <si>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</si>
  <si>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</si>
  <si>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</si>
  <si>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</si>
  <si>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</si>
  <si>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</si>
  <si>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</si>
  <si>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</si>
  <si>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</si>
  <si>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</si>
  <si>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</si>
  <si>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</si>
  <si>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</si>
  <si>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</si>
  <si>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</si>
  <si>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</si>
  <si>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</si>
  <si>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</si>
  <si>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</si>
  <si>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</si>
  <si>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</si>
  <si>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</si>
  <si>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</si>
  <si>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</si>
  <si>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</si>
  <si>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</si>
  <si>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</si>
  <si>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</si>
  <si>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</si>
  <si>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</si>
  <si>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</si>
  <si>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</si>
  <si>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</si>
  <si>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</si>
  <si>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</si>
  <si>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</si>
  <si>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</si>
  <si>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</si>
  <si>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</si>
  <si>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</si>
  <si>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</si>
  <si>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</si>
  <si>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</si>
  <si>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</si>
  <si>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</si>
  <si>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</si>
  <si>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</si>
  <si>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</si>
  <si>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</si>
  <si>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</si>
  <si>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</si>
  <si>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</si>
  <si>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</si>
  <si>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</si>
  <si>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</si>
  <si>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</si>
  <si>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</si>
  <si>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</si>
  <si>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</si>
  <si>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</si>
  <si>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</si>
  <si>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</si>
  <si>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</si>
  <si>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</si>
  <si>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</si>
  <si>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</si>
  <si>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</si>
  <si>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</si>
  <si>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</si>
  <si>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</si>
  <si>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</si>
  <si>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</si>
  <si>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</si>
  <si>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</si>
  <si>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</si>
  <si>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</si>
  <si>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</si>
  <si>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</si>
  <si>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</si>
  <si>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</si>
  <si>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</si>
  <si>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</si>
  <si>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</si>
  <si>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</si>
  <si>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</si>
  <si>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</si>
  <si>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</si>
  <si>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</si>
  <si>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</si>
  <si>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</si>
  <si>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</si>
  <si>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</si>
  <si>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</si>
  <si>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</si>
  <si>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</si>
  <si>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</si>
  <si>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</si>
  <si>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</si>
  <si>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</si>
  <si>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</si>
  <si>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</si>
  <si>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</si>
  <si>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</si>
  <si>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</si>
  <si>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</si>
  <si>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</si>
  <si>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</si>
  <si>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</si>
  <si>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</si>
  <si>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</si>
  <si>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</si>
  <si>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</si>
  <si>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</si>
  <si>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</si>
  <si>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</si>
  <si>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</si>
  <si>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</si>
  <si>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</si>
  <si>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</si>
  <si>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</si>
  <si>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</si>
  <si>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</si>
  <si>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</si>
  <si>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</si>
  <si>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</si>
  <si>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</si>
  <si>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</si>
  <si>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</si>
  <si>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</si>
  <si>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</si>
  <si>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</si>
  <si>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</si>
  <si>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</si>
  <si>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</si>
  <si>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</si>
  <si>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</si>
  <si>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</si>
  <si>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</si>
  <si>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</si>
  <si>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</si>
  <si>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</si>
  <si>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</si>
  <si>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</si>
  <si>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</si>
  <si>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</si>
  <si>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</si>
  <si>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</si>
  <si>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</si>
  <si>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</si>
  <si>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</si>
  <si>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</si>
  <si>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</si>
  <si>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</si>
  <si>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</si>
  <si>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</si>
  <si>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</si>
  <si>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</si>
  <si>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</si>
  <si>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</si>
  <si>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</si>
  <si>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</si>
  <si>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</si>
  <si>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</si>
  <si>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</si>
  <si>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</si>
  <si>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</si>
  <si>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</si>
  <si>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</si>
  <si>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</si>
  <si>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</si>
  <si>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</si>
  <si>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</si>
  <si>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</si>
  <si>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</si>
  <si>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</si>
  <si>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</si>
  <si>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</si>
  <si>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</si>
  <si>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</si>
  <si>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</si>
  <si>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</si>
  <si>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</si>
  <si>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</si>
  <si>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</si>
  <si>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</si>
  <si>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</si>
  <si>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</si>
  <si>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</si>
  <si>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</si>
  <si>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</si>
  <si>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</si>
  <si>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</si>
  <si>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</si>
  <si>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</si>
  <si>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</si>
  <si>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</si>
  <si>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</si>
  <si>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</si>
  <si>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</si>
  <si>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</si>
  <si>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</si>
  <si>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</si>
  <si>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</si>
  <si>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</si>
  <si>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</si>
  <si>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</si>
  <si>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</si>
  <si>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</si>
  <si>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</si>
  <si>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</si>
  <si>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</si>
  <si>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</si>
  <si>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</si>
  <si>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</si>
  <si>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</si>
  <si>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</si>
  <si>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</si>
  <si>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</si>
  <si>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</si>
  <si>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</si>
  <si>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</si>
  <si>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</si>
  <si>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</si>
  <si>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</si>
  <si>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</si>
  <si>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</si>
  <si>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</si>
  <si>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</si>
  <si>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</si>
  <si>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</si>
  <si>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</si>
  <si>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</si>
  <si>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</si>
  <si>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</si>
  <si>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</si>
  <si>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</si>
  <si>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</si>
  <si>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</si>
  <si>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</si>
  <si>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</si>
  <si>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</si>
  <si>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</si>
  <si>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</si>
  <si>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</si>
  <si>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</si>
  <si>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</si>
  <si>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</si>
  <si>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</si>
  <si>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</si>
  <si>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</si>
  <si>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</si>
  <si>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</si>
  <si>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</si>
  <si>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</si>
  <si>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</si>
  <si>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</si>
  <si>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</si>
  <si>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</si>
  <si>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</si>
  <si>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</si>
  <si>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</si>
  <si>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</si>
  <si>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</si>
  <si>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</si>
  <si>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</si>
  <si>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</si>
  <si>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</si>
  <si>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</si>
  <si>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</si>
  <si>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</si>
  <si>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</si>
  <si>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</si>
  <si>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</si>
  <si>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</si>
  <si>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</si>
  <si>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</si>
  <si>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</si>
  <si>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</si>
  <si>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</si>
  <si>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</si>
  <si>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</si>
  <si>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</si>
  <si>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</si>
  <si>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</si>
  <si>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</si>
  <si>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</si>
  <si>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</si>
  <si>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</si>
  <si>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</si>
  <si>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</si>
  <si>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</si>
  <si>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</si>
  <si>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</si>
  <si>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</si>
  <si>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</si>
  <si>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</si>
  <si>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</si>
  <si>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</si>
  <si>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</si>
  <si>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</si>
  <si>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</si>
  <si>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</si>
  <si>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</si>
  <si>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</si>
  <si>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</si>
  <si>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</si>
  <si>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</si>
  <si>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</si>
  <si>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</si>
  <si>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</si>
  <si>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</si>
  <si>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</si>
  <si>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</si>
  <si>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</si>
  <si>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</si>
  <si>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</si>
  <si>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</si>
  <si>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</si>
  <si>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</si>
  <si>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</si>
  <si>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</si>
  <si>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</si>
  <si>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</si>
  <si>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</si>
  <si>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</si>
  <si>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</si>
  <si>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</si>
  <si>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</si>
  <si>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</si>
  <si>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</si>
  <si>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</si>
  <si>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</si>
  <si>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</si>
  <si>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</si>
  <si>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</si>
  <si>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</si>
  <si>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</si>
  <si>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</si>
  <si>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</si>
  <si>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</si>
  <si>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</si>
  <si>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</si>
  <si>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</si>
  <si>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</si>
  <si>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</si>
  <si>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</si>
  <si>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</si>
  <si>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</si>
  <si>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</si>
  <si>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</si>
  <si>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</si>
  <si>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</si>
  <si>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</si>
  <si>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</si>
  <si>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</si>
  <si>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</si>
  <si>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</si>
  <si>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</si>
  <si>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</si>
  <si>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</si>
  <si>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</si>
  <si>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</si>
  <si>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</si>
  <si>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</si>
  <si>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</si>
  <si>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</si>
  <si>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</si>
  <si>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</si>
  <si>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</si>
  <si>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</si>
  <si>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</si>
  <si>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</si>
  <si>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</si>
  <si>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</si>
  <si>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</si>
  <si>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</si>
  <si>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</si>
  <si>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</si>
  <si>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</si>
  <si>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</si>
  <si>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</si>
  <si>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</si>
  <si>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</si>
  <si>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</si>
  <si>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</si>
  <si>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</si>
  <si>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</si>
  <si>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</si>
  <si>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</si>
  <si>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</si>
  <si>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</si>
  <si>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</si>
  <si>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</si>
  <si>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</si>
  <si>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</si>
  <si>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</si>
  <si>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</si>
  <si>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</si>
  <si>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</si>
  <si>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</si>
  <si>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</si>
  <si>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</si>
  <si>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</si>
  <si>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</si>
  <si>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</si>
  <si>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</si>
  <si>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</si>
  <si>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</si>
  <si>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</si>
  <si>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</si>
  <si>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</si>
  <si>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</si>
  <si>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</si>
  <si>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</si>
  <si>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</si>
  <si>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</si>
  <si>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</si>
  <si>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</si>
  <si>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</si>
  <si>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</si>
  <si>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</si>
  <si>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</si>
  <si>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</si>
  <si>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</si>
  <si>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</si>
  <si>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</si>
  <si>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</si>
  <si>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</si>
  <si>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</si>
  <si>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</si>
  <si>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</si>
  <si>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</si>
  <si>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</si>
  <si>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</si>
  <si>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</si>
  <si>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</si>
  <si>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</si>
  <si>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</si>
  <si>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</si>
  <si>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</si>
  <si>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</si>
  <si>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</si>
  <si>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</si>
  <si>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</si>
  <si>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</si>
  <si>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</si>
  <si>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</si>
  <si>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</si>
  <si>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</si>
  <si>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</si>
  <si>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</si>
  <si>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</si>
  <si>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</si>
  <si>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</si>
  <si>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</si>
  <si>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</si>
  <si>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</si>
  <si>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</si>
  <si>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</si>
  <si>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</si>
  <si>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</si>
  <si>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</si>
  <si>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</si>
  <si>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</si>
  <si>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</si>
  <si>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</si>
  <si>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</si>
  <si>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</si>
  <si>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</si>
  <si>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</si>
  <si>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</si>
  <si>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</si>
  <si>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</si>
  <si>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</si>
  <si>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</si>
  <si>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</si>
  <si>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</si>
  <si>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</si>
  <si>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</si>
  <si>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</si>
  <si>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</si>
  <si>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</si>
  <si>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</si>
  <si>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</si>
  <si>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</si>
  <si>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</si>
  <si>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</si>
  <si>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</si>
  <si>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</si>
  <si>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</si>
  <si>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</si>
  <si>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</si>
  <si>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</si>
  <si>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</si>
  <si>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</si>
  <si>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</si>
  <si>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</si>
  <si>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</si>
  <si>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</si>
  <si>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</si>
  <si>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</si>
  <si>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</si>
  <si>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</si>
  <si>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</si>
  <si>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</si>
  <si>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</si>
  <si>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</si>
  <si>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</si>
  <si>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</si>
  <si>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</si>
  <si>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</si>
  <si>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</si>
  <si>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</si>
  <si>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</si>
  <si>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</si>
  <si>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</si>
  <si>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</si>
  <si>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</si>
  <si>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</si>
  <si>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</si>
  <si>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</si>
  <si>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</si>
  <si>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</si>
  <si>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</si>
  <si>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</si>
  <si>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</si>
  <si>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</si>
  <si>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</si>
  <si>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</si>
  <si>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</si>
  <si>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</si>
  <si>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</si>
  <si>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</si>
  <si>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</si>
  <si>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</si>
  <si>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</si>
  <si>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</si>
  <si>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</si>
  <si>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</si>
  <si>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</si>
  <si>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</si>
  <si>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</si>
  <si>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</si>
  <si>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</si>
  <si>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</si>
  <si>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</si>
  <si>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</si>
  <si>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</si>
  <si>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</si>
  <si>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</si>
  <si>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</si>
  <si>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</si>
  <si>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</si>
  <si>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</si>
  <si>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</si>
  <si>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</si>
  <si>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</si>
  <si>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</si>
  <si>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</si>
  <si>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</si>
  <si>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</si>
  <si>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</si>
  <si>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</si>
  <si>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</si>
  <si>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</si>
  <si>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</si>
  <si>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</si>
  <si>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</si>
  <si>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</si>
  <si>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</si>
  <si>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</si>
  <si>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</si>
  <si>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</si>
  <si>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</si>
  <si>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</si>
  <si>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</si>
  <si>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</si>
  <si>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</si>
  <si>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</si>
  <si>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</si>
  <si>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</si>
  <si>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</si>
  <si>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</si>
  <si>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</si>
  <si>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</si>
  <si>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</si>
  <si>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</si>
  <si>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</si>
  <si>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</si>
  <si>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</si>
  <si>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</si>
  <si>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</si>
  <si>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</si>
  <si>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</si>
  <si>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</si>
  <si>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</si>
  <si>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</si>
  <si>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</si>
  <si>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</si>
  <si>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</si>
  <si>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</si>
  <si>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</si>
  <si>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</si>
  <si>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</si>
  <si>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</si>
  <si>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</si>
  <si>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</si>
  <si>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</si>
  <si>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</si>
  <si>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</si>
  <si>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</si>
  <si>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</si>
  <si>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</si>
  <si>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</si>
  <si>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</si>
  <si>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</si>
  <si>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</si>
  <si>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</si>
  <si>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</si>
  <si>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</si>
  <si>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</si>
  <si>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</si>
  <si>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</si>
  <si>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</si>
  <si>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</si>
  <si>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</si>
  <si>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</si>
  <si>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</si>
  <si>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</si>
  <si>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</si>
  <si>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</si>
  <si>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</si>
  <si>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</si>
  <si>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</si>
  <si>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</si>
  <si>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</si>
  <si>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</si>
  <si>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</si>
  <si>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</si>
  <si>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</si>
  <si>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</si>
  <si>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</si>
  <si>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</si>
  <si>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</si>
  <si>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</si>
  <si>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</si>
  <si>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</si>
  <si>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</si>
  <si>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</si>
  <si>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</si>
  <si>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</si>
  <si>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</si>
  <si>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</si>
  <si>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</si>
  <si>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</si>
  <si>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</si>
  <si>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</si>
  <si>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</si>
  <si>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</si>
  <si>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</si>
  <si>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</si>
  <si>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</si>
  <si>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</si>
  <si>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</si>
  <si>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</si>
  <si>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</si>
  <si>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</si>
  <si>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</si>
  <si>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</si>
  <si>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</si>
  <si>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</si>
  <si>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</si>
  <si>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</si>
  <si>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</si>
  <si>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</si>
  <si>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</si>
  <si>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</si>
  <si>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</si>
  <si>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</si>
  <si>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</si>
  <si>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</si>
  <si>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</si>
  <si>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</si>
  <si>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</si>
  <si>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</si>
  <si>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</si>
  <si>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</si>
  <si>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</si>
  <si>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</si>
  <si>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</si>
  <si>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</si>
  <si>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</si>
  <si>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</si>
  <si>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</si>
  <si>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</si>
  <si>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</si>
  <si>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</si>
  <si>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</si>
  <si>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</si>
  <si>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</si>
  <si>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</si>
  <si>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</si>
  <si>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</si>
  <si>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</si>
  <si>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</si>
  <si>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</si>
  <si>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</si>
  <si>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</si>
  <si>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</si>
  <si>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</si>
  <si>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</si>
  <si>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</si>
  <si>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</si>
  <si>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</si>
  <si>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</si>
  <si>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</si>
  <si>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</si>
  <si>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</si>
  <si>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</si>
  <si>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</si>
  <si>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</si>
  <si>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</si>
  <si>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</si>
  <si>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</si>
  <si>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</si>
  <si>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</si>
  <si>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</si>
  <si>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</si>
  <si>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</si>
  <si>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</si>
  <si>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</si>
  <si>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</si>
  <si>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</si>
  <si>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</si>
  <si>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</si>
  <si>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</si>
  <si>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</si>
  <si>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</si>
  <si>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</si>
  <si>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</si>
  <si>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</si>
  <si>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</si>
  <si>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</si>
  <si>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</si>
  <si>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</si>
  <si>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</si>
  <si>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</si>
  <si>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</si>
  <si>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</si>
  <si>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</si>
  <si>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</si>
  <si>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</si>
  <si>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</si>
  <si>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</si>
  <si>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</si>
  <si>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</si>
  <si>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</si>
  <si>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</si>
  <si>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</si>
  <si>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</si>
  <si>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</si>
  <si>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</si>
  <si>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</si>
  <si>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</si>
  <si>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</si>
  <si>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</si>
  <si>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</si>
  <si>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</si>
  <si>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</si>
  <si>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</si>
  <si>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</si>
  <si>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</si>
  <si>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</si>
  <si>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</si>
  <si>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</si>
  <si>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</si>
  <si>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</si>
  <si>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</si>
  <si>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</si>
  <si>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</si>
  <si>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</si>
  <si>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</si>
  <si>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</si>
  <si>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</si>
  <si>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</si>
  <si>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</si>
  <si>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</si>
  <si>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</si>
  <si>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</si>
  <si>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</si>
  <si>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</si>
  <si>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</si>
  <si>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</si>
  <si>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</si>
  <si>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</si>
  <si>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</si>
  <si>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</si>
  <si>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</si>
  <si>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</si>
  <si>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</si>
  <si>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</si>
  <si>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</si>
  <si>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</si>
  <si>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</si>
  <si>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</si>
  <si>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</si>
  <si>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</si>
  <si>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</si>
  <si>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</si>
  <si>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</si>
  <si>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</si>
  <si>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</si>
  <si>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</si>
  <si>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</si>
  <si>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</si>
  <si>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</si>
  <si>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</si>
  <si>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</si>
  <si>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</si>
  <si>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</si>
  <si>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</si>
  <si>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</si>
  <si>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</si>
  <si>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</si>
  <si>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</si>
  <si>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</si>
  <si>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</si>
  <si>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</si>
  <si>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</si>
  <si>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</si>
  <si>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</si>
  <si>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</si>
  <si>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</si>
  <si>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</si>
  <si>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</si>
  <si>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</si>
  <si>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</si>
  <si>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</si>
  <si>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</si>
  <si>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</si>
  <si>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</si>
  <si>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</si>
  <si>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</si>
  <si>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</si>
  <si>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</si>
  <si>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</si>
  <si>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</si>
  <si>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</si>
  <si>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</si>
  <si>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</si>
  <si>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</si>
  <si>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</si>
  <si>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</si>
  <si>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</si>
  <si>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</si>
  <si>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</si>
  <si>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</si>
  <si>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</si>
  <si>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</si>
  <si>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</si>
  <si>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</si>
  <si>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</si>
  <si>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</si>
  <si>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</si>
  <si>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</si>
  <si>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</si>
  <si>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</si>
  <si>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</si>
  <si>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</si>
  <si>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</si>
  <si>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</si>
  <si>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</si>
  <si>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</si>
  <si>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</si>
  <si>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</si>
  <si>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</si>
  <si>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</si>
  <si>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</si>
  <si>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</si>
  <si>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</si>
  <si>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</si>
  <si>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</si>
  <si>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</si>
  <si>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</si>
  <si>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</si>
  <si>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</si>
  <si>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</si>
  <si>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</si>
  <si>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</si>
  <si>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</si>
  <si>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</si>
  <si>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</si>
  <si>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</si>
  <si>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</si>
  <si>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</si>
  <si>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</si>
  <si>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</si>
  <si>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</si>
  <si>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</si>
  <si>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</si>
  <si>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</si>
  <si>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</si>
  <si>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</si>
  <si>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</si>
  <si>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</si>
  <si>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</si>
  <si>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</si>
  <si>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</si>
  <si>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</si>
  <si>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</si>
  <si>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</si>
  <si>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</si>
  <si>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</si>
  <si>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</si>
  <si>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</si>
  <si>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</si>
  <si>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</si>
  <si>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</si>
  <si>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</si>
  <si>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</si>
  <si>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</si>
  <si>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</si>
  <si>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</si>
  <si>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</si>
  <si>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</si>
  <si>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</si>
  <si>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</si>
  <si>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</si>
  <si>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</si>
  <si>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</si>
  <si>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</si>
  <si>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</si>
  <si>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</si>
  <si>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</si>
  <si>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</si>
  <si>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</si>
  <si>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</si>
  <si>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</si>
  <si>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</si>
  <si>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</si>
  <si>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</si>
  <si>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</si>
  <si>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</si>
  <si>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</si>
  <si>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</si>
  <si>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</si>
  <si>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</si>
  <si>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</si>
  <si>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</si>
  <si>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</si>
  <si>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</si>
  <si>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</si>
  <si>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</si>
  <si>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</si>
  <si>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</si>
  <si>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</si>
  <si>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</si>
  <si>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</si>
  <si>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</si>
  <si>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</si>
  <si>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</si>
  <si>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</si>
  <si>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</si>
  <si>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</si>
  <si>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</si>
  <si>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</si>
  <si>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</si>
  <si>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</si>
  <si>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</si>
  <si>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</si>
  <si>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</si>
  <si>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</si>
  <si>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</si>
  <si>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</si>
  <si>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</si>
  <si>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</si>
  <si>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</si>
  <si>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</si>
  <si>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</si>
  <si>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</si>
  <si>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</si>
  <si>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</si>
  <si>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</si>
  <si>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</si>
  <si>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</si>
  <si>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</si>
  <si>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</si>
  <si>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</si>
  <si>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</si>
  <si>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</si>
  <si>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</si>
  <si>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</si>
  <si>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</si>
  <si>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</si>
  <si>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</si>
  <si>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</si>
  <si>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</si>
  <si>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</si>
  <si>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</si>
  <si>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</si>
  <si>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</si>
  <si>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</si>
  <si>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</si>
  <si>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</si>
  <si>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</si>
  <si>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</si>
  <si>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</si>
  <si>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</si>
  <si>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</si>
  <si>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</si>
  <si>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</si>
  <si>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</si>
  <si>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</si>
  <si>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</si>
  <si>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</si>
  <si>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</si>
  <si>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</si>
  <si>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</si>
  <si>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</si>
  <si>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</si>
  <si>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</si>
  <si>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</si>
  <si>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</si>
  <si>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</si>
  <si>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</si>
  <si>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</si>
  <si>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</si>
  <si>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</si>
  <si>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</si>
  <si>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</si>
  <si>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</si>
  <si>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</si>
  <si>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</si>
  <si>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</si>
  <si>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</si>
  <si>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</si>
  <si>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</si>
  <si>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</si>
  <si>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</si>
  <si>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</si>
  <si>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</si>
  <si>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</si>
  <si>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</si>
  <si>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</si>
  <si>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</si>
  <si>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</si>
  <si>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</si>
  <si>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</si>
  <si>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</si>
  <si>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</si>
  <si>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</si>
  <si>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</si>
  <si>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</si>
  <si>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</si>
  <si>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</si>
  <si>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</si>
  <si>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</si>
  <si>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</si>
  <si>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</si>
  <si>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</si>
  <si>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</si>
  <si>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</si>
  <si>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</si>
  <si>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</si>
  <si>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</si>
  <si>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</si>
  <si>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</si>
  <si>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</si>
  <si>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</si>
  <si>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</si>
  <si>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</si>
  <si>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</si>
  <si>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</si>
  <si>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</si>
  <si>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</si>
  <si>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</si>
  <si>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</si>
  <si>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</si>
  <si>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</si>
  <si>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</si>
  <si>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</si>
  <si>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</si>
  <si>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</si>
  <si>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</si>
  <si>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</si>
  <si>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</si>
  <si>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</si>
  <si>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</si>
  <si>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</si>
  <si>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</si>
  <si>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</si>
  <si>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</si>
  <si>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</si>
  <si>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</si>
  <si>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</si>
  <si>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</si>
  <si>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</si>
  <si>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</si>
  <si>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</si>
  <si>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</si>
  <si>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</si>
  <si>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</si>
  <si>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</si>
  <si>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</si>
  <si>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</si>
  <si>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</si>
  <si>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</si>
  <si>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</si>
  <si>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</si>
  <si>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</si>
  <si>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</si>
  <si>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</si>
  <si>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</si>
  <si>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</si>
  <si>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</si>
  <si>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</si>
  <si>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</si>
  <si>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</si>
  <si>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</si>
  <si>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</si>
  <si>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</si>
  <si>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</si>
  <si>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</si>
  <si>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</si>
  <si>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</si>
  <si>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</si>
  <si>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</si>
  <si>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</si>
  <si>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</si>
  <si>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</si>
  <si>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</si>
  <si>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</si>
  <si>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</si>
  <si>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</si>
  <si>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</si>
  <si>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</si>
  <si>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</si>
  <si>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</si>
  <si>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</si>
  <si>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</si>
  <si>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</si>
  <si>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</si>
  <si>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</si>
  <si>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</si>
  <si>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</si>
  <si>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</si>
  <si>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</si>
  <si>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</si>
  <si>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</si>
  <si>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</si>
  <si>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</si>
  <si>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</si>
  <si>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</si>
  <si>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</si>
  <si>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</si>
  <si>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</si>
  <si>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</si>
  <si>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</si>
  <si>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</si>
  <si>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</si>
  <si>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</si>
  <si>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</si>
  <si>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</si>
  <si>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</si>
  <si>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</si>
  <si>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</si>
  <si>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</si>
  <si>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</si>
  <si>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</si>
  <si>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</si>
  <si>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</si>
  <si>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</si>
  <si>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</si>
  <si>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</si>
  <si>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</si>
  <si>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</si>
  <si>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</si>
  <si>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</si>
  <si>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</si>
  <si>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</si>
  <si>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</si>
  <si>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</si>
  <si>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</si>
  <si>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</si>
  <si>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</si>
  <si>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</si>
  <si>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</si>
  <si>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</si>
  <si>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</si>
  <si>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</si>
  <si>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</si>
  <si>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</si>
  <si>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</si>
  <si>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</si>
  <si>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</si>
  <si>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</si>
  <si>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</si>
  <si>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</si>
  <si>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</si>
  <si>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</si>
  <si>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</si>
  <si>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</si>
  <si>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</si>
  <si>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</si>
  <si>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</si>
  <si>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</si>
  <si>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</si>
  <si>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</si>
  <si>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</si>
  <si>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</si>
  <si>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</si>
  <si>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</si>
  <si>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</si>
  <si>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</si>
  <si>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</si>
  <si>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</si>
  <si>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</si>
  <si>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</si>
  <si>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</si>
  <si>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</si>
  <si>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</si>
  <si>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</si>
  <si>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</si>
  <si>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</si>
  <si>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</si>
  <si>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</si>
  <si>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</si>
  <si>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</si>
  <si>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</si>
  <si>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</si>
  <si>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</si>
  <si>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</si>
  <si>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</si>
  <si>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</si>
  <si>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</si>
  <si>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</si>
  <si>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</si>
  <si>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</si>
  <si>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</si>
  <si>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</si>
  <si>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</si>
  <si>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</si>
  <si>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</si>
  <si>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</si>
  <si>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</si>
  <si>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</si>
  <si>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</si>
  <si>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</si>
  <si>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</si>
  <si>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</si>
  <si>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</si>
  <si>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</si>
  <si>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</si>
  <si>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</si>
  <si>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</si>
  <si>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</si>
  <si>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</si>
  <si>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</si>
  <si>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</si>
  <si>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</si>
  <si>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</si>
  <si>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</si>
  <si>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</si>
  <si>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</si>
  <si>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</si>
  <si>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</si>
  <si>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</si>
  <si>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</si>
  <si>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</si>
  <si>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</si>
  <si>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</si>
  <si>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</si>
  <si>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</si>
  <si>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</si>
  <si>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</si>
  <si>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</si>
  <si>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</si>
  <si>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</si>
  <si>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</si>
  <si>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</si>
  <si>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</si>
  <si>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</si>
  <si>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</si>
  <si>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</si>
  <si>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</si>
  <si>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</si>
  <si>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</si>
  <si>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</si>
  <si>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</si>
  <si>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</si>
  <si>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</si>
  <si>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</si>
  <si>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</si>
  <si>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</si>
  <si>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</si>
  <si>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</si>
  <si>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</si>
  <si>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</si>
  <si>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</si>
  <si>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</si>
  <si>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</si>
  <si>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</si>
  <si>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</si>
  <si>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</si>
  <si>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</si>
  <si>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</si>
  <si>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</si>
  <si>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</si>
  <si>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</si>
  <si>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</si>
  <si>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</si>
  <si>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</si>
  <si>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</si>
  <si>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</si>
  <si>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</si>
  <si>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</si>
  <si>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</si>
  <si>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</si>
  <si>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</si>
  <si>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</si>
  <si>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</si>
  <si>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</si>
  <si>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</si>
  <si>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</si>
  <si>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</si>
  <si>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</si>
  <si>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</si>
  <si>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</si>
  <si>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</si>
  <si>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</si>
  <si>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</si>
  <si>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</si>
  <si>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</si>
  <si>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</si>
  <si>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</si>
  <si>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</si>
  <si>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</si>
  <si>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</si>
  <si>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</si>
  <si>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</si>
  <si>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</si>
  <si>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</si>
  <si>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</si>
  <si>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</si>
  <si>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</si>
  <si>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</si>
  <si>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</si>
  <si>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</si>
  <si>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</si>
  <si>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</si>
  <si>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</si>
  <si>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</si>
  <si>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</si>
  <si>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</si>
  <si>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</si>
  <si>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</si>
  <si>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</si>
  <si>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</si>
  <si>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</si>
  <si>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</si>
  <si>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</si>
  <si>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</si>
  <si>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</si>
  <si>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</si>
  <si>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</si>
  <si>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</si>
  <si>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</si>
  <si>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</si>
  <si>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</si>
  <si>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</si>
  <si>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</si>
  <si>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</si>
  <si>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</si>
  <si>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</si>
  <si>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</si>
  <si>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</si>
  <si>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</si>
  <si>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</si>
  <si>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</si>
  <si>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</si>
  <si>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</si>
  <si>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</si>
  <si>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</si>
  <si>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</si>
  <si>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</si>
  <si>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</si>
  <si>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</si>
  <si>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</si>
  <si>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</si>
  <si>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</si>
  <si>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</si>
  <si>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</si>
  <si>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</si>
  <si>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</si>
  <si>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</si>
  <si>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</si>
  <si>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</si>
  <si>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</si>
  <si>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</si>
  <si>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</si>
  <si>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</si>
  <si>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</si>
  <si>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</si>
  <si>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</si>
  <si>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</si>
  <si>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</si>
  <si>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</si>
  <si>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</si>
  <si>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</si>
  <si>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</si>
  <si>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</si>
  <si>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</si>
  <si>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</si>
  <si>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</si>
  <si>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</si>
  <si>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</si>
  <si>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</si>
  <si>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</si>
  <si>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</si>
  <si>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</si>
  <si>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</si>
  <si>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</si>
  <si>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</si>
  <si>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</si>
  <si>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</si>
  <si>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</si>
  <si>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</si>
  <si>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</si>
  <si>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</si>
  <si>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</si>
  <si>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</si>
  <si>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</si>
  <si>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</si>
  <si>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</si>
  <si>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</si>
  <si>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</si>
  <si>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</si>
  <si>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</si>
  <si>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</si>
  <si>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</si>
  <si>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</si>
  <si>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</si>
  <si>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</si>
  <si>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</si>
  <si>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</si>
  <si>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</si>
  <si>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</si>
  <si>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</si>
  <si>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</si>
  <si>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</si>
  <si>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</si>
  <si>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</si>
  <si>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</si>
  <si>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</si>
  <si>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</si>
  <si>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</si>
  <si>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</si>
  <si>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</si>
  <si>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</si>
  <si>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</si>
  <si>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</si>
  <si>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</si>
  <si>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</si>
  <si>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</si>
  <si>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</si>
  <si>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</si>
  <si>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</si>
  <si>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</si>
  <si>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</si>
  <si>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</si>
  <si>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</si>
  <si>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</si>
  <si>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</si>
  <si>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</si>
  <si>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</si>
  <si>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</si>
  <si>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</si>
  <si>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</si>
  <si>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</si>
  <si>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</si>
  <si>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</si>
  <si>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</si>
  <si>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</si>
  <si>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</si>
  <si>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</si>
  <si>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</si>
  <si>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</si>
  <si>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</si>
  <si>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</si>
  <si>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</si>
  <si>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</si>
  <si>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</si>
  <si>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</si>
  <si>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</si>
  <si>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</si>
  <si>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</si>
  <si>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</si>
  <si>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</si>
  <si>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</si>
  <si>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</si>
  <si>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</si>
  <si>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</si>
  <si>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</si>
  <si>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</si>
  <si>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</si>
  <si>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</si>
  <si>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</si>
  <si>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</si>
  <si>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</si>
  <si>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</si>
  <si>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</si>
  <si>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</si>
  <si>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</si>
  <si>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</si>
  <si>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</si>
  <si>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</si>
  <si>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</si>
  <si>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</si>
  <si>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</si>
  <si>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</si>
  <si>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</si>
  <si>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</si>
  <si>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</si>
  <si>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</si>
  <si>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</si>
  <si>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</si>
  <si>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</si>
  <si>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</si>
  <si>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</si>
  <si>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</si>
  <si>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</si>
  <si>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</si>
  <si>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</si>
  <si>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</si>
  <si>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</si>
  <si>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</si>
  <si>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</si>
  <si>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</si>
  <si>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</si>
  <si>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</si>
  <si>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</si>
  <si>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</si>
  <si>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</si>
  <si>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</si>
  <si>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</si>
  <si>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</si>
  <si>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</si>
  <si>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</si>
  <si>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</si>
  <si>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</si>
  <si>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</si>
  <si>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</si>
  <si>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</si>
  <si>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</si>
  <si>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</si>
  <si>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</si>
  <si>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</si>
  <si>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</si>
  <si>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</si>
  <si>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</si>
  <si>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</si>
  <si>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</si>
  <si>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</si>
  <si>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</si>
  <si>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</si>
  <si>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</si>
  <si>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</si>
  <si>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</si>
  <si>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</si>
  <si>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</si>
  <si>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</si>
  <si>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</si>
  <si>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</si>
  <si>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</si>
  <si>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</si>
  <si>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</si>
  <si>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</si>
  <si>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</si>
  <si>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</si>
  <si>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</si>
  <si>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</si>
  <si>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</si>
  <si>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</si>
  <si>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</si>
  <si>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</si>
  <si>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</si>
  <si>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</si>
  <si>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</si>
  <si>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</si>
  <si>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</si>
  <si>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</si>
  <si>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</si>
  <si>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</si>
  <si>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</si>
  <si>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</si>
  <si>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</si>
  <si>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</si>
  <si>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</si>
  <si>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</si>
  <si>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</si>
  <si>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</si>
  <si>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</si>
  <si>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</si>
  <si>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</si>
  <si>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</si>
  <si>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</si>
  <si>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</si>
  <si>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</si>
  <si>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</si>
  <si>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</si>
  <si>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</si>
  <si>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</si>
  <si>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</si>
  <si>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</si>
  <si>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</si>
  <si>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</si>
  <si>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</si>
  <si>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</si>
  <si>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</si>
  <si>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</si>
  <si>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</si>
  <si>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</si>
  <si>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</si>
  <si>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</si>
  <si>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</si>
  <si>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</si>
  <si>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</si>
  <si>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</si>
  <si>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</si>
  <si>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</si>
  <si>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</si>
  <si>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</si>
  <si>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</si>
  <si>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</si>
  <si>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</si>
  <si>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</si>
  <si>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</si>
  <si>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</si>
  <si>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</si>
  <si>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</si>
  <si>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</si>
  <si>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</si>
  <si>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</si>
  <si>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</si>
  <si>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</si>
  <si>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</si>
  <si>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</si>
  <si>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</si>
  <si>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</si>
  <si>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</si>
  <si>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</si>
  <si>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</si>
  <si>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</si>
  <si>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</si>
  <si>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</si>
  <si>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</si>
  <si>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</si>
  <si>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</si>
  <si>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</si>
  <si>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</si>
  <si>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</si>
  <si>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</si>
  <si>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</si>
  <si>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</si>
  <si>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</si>
  <si>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</si>
  <si>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</si>
  <si>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</si>
  <si>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</si>
  <si>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</si>
  <si>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</si>
  <si>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</si>
  <si>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</si>
  <si>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</si>
  <si>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</si>
  <si>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</si>
  <si>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</si>
  <si>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</si>
  <si>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</si>
  <si>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</si>
  <si>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</si>
  <si>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</si>
  <si>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</si>
  <si>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</si>
  <si>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</si>
  <si>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</si>
  <si>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</si>
  <si>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</si>
  <si>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</si>
  <si>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</si>
  <si>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</si>
  <si>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</si>
  <si>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</si>
  <si>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</si>
  <si>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</si>
  <si>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</si>
  <si>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</si>
  <si>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</si>
  <si>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</si>
  <si>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</si>
  <si>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</si>
  <si>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</si>
  <si>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</si>
  <si>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</si>
  <si>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</si>
  <si>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</si>
  <si>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</si>
  <si>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</si>
  <si>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</si>
  <si>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</si>
  <si>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</si>
  <si>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</si>
  <si>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</si>
  <si>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</si>
  <si>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</si>
  <si>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</si>
  <si>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</si>
  <si>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</si>
  <si>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</si>
  <si>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</si>
  <si>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</si>
  <si>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</si>
  <si>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</si>
  <si>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</si>
  <si>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</si>
  <si>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</si>
  <si>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</si>
  <si>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</si>
  <si>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</si>
  <si>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</si>
  <si>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</si>
  <si>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</si>
  <si>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</si>
  <si>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</si>
  <si>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</si>
  <si>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</si>
  <si>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</si>
  <si>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</si>
  <si>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</si>
  <si>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</si>
  <si>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</si>
  <si>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</si>
  <si>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</si>
  <si>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</si>
  <si>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</si>
  <si>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</si>
  <si>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</si>
  <si>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</si>
  <si>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</si>
  <si>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</si>
  <si>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</si>
  <si>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</si>
  <si>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</si>
  <si>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</si>
  <si>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</si>
  <si>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</si>
  <si>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</si>
  <si>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</si>
  <si>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</si>
  <si>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</si>
  <si>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</si>
  <si>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</si>
  <si>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</si>
  <si>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</si>
  <si>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</si>
  <si>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</si>
  <si>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</si>
  <si>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</si>
  <si>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</si>
  <si>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</si>
  <si>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</si>
  <si>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</si>
  <si>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</si>
  <si>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</si>
  <si>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</si>
  <si>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</si>
  <si>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</si>
  <si>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</si>
  <si>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</si>
  <si>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</si>
  <si>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</si>
  <si>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</si>
  <si>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</si>
  <si>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</si>
  <si>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</si>
  <si>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</si>
  <si>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</si>
  <si>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</si>
  <si>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</si>
  <si>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</si>
  <si>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</si>
  <si>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</si>
  <si>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</si>
  <si>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</si>
  <si>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</si>
  <si>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</si>
  <si>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</si>
  <si>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</si>
  <si>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</si>
  <si>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</si>
  <si>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</si>
  <si>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</si>
  <si>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</si>
  <si>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</si>
  <si>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</si>
  <si>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</si>
  <si>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</si>
  <si>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</si>
  <si>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</si>
  <si>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</si>
  <si>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</si>
  <si>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</si>
  <si>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</si>
  <si>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</si>
  <si>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</si>
  <si>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</si>
  <si>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</si>
  <si>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</si>
  <si>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</si>
  <si>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</si>
  <si>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</si>
  <si>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</si>
  <si>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</si>
  <si>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</si>
  <si>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</si>
  <si>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</si>
  <si>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</si>
  <si>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</si>
  <si>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</si>
  <si>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</si>
  <si>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</si>
  <si>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</si>
  <si>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</si>
  <si>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</si>
  <si>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</si>
  <si>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</si>
  <si>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</si>
  <si>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</si>
  <si>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</si>
  <si>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</si>
  <si>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</si>
  <si>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</si>
  <si>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</si>
  <si>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</si>
  <si>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</si>
  <si>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</si>
  <si>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</si>
  <si>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</si>
  <si>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</si>
  <si>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</si>
  <si>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</si>
  <si>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</si>
  <si>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</si>
  <si>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</si>
  <si>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</si>
  <si>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</si>
  <si>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</si>
  <si>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</si>
  <si>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</si>
  <si>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</si>
  <si>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</si>
  <si>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</si>
  <si>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</si>
  <si>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</si>
  <si>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</si>
  <si>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</si>
  <si>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</si>
  <si>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</si>
  <si>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</si>
  <si>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</si>
  <si>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</si>
  <si>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</si>
  <si>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</si>
  <si>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</si>
  <si>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</si>
  <si>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</si>
  <si>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</si>
  <si>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</si>
  <si>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</si>
  <si>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</si>
  <si>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</si>
  <si>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</si>
  <si>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</si>
  <si>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</si>
  <si>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</si>
  <si>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</si>
  <si>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</si>
  <si>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</si>
  <si>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</si>
  <si>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</si>
  <si>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</si>
  <si>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</si>
  <si>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</si>
  <si>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</si>
  <si>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</si>
  <si>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</si>
  <si>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</si>
  <si>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</si>
  <si>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</si>
  <si>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</si>
  <si>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</si>
  <si>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</si>
  <si>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</si>
  <si>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</si>
  <si>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</si>
  <si>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</si>
  <si>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</si>
  <si>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</si>
  <si>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</si>
  <si>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</si>
  <si>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</si>
  <si>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</si>
  <si>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</si>
  <si>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</si>
  <si>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</si>
  <si>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</si>
  <si>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</si>
  <si>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</si>
  <si>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</si>
  <si>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</si>
  <si>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</si>
  <si>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</si>
  <si>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</si>
  <si>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</si>
  <si>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</si>
  <si>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</si>
  <si>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</si>
  <si>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</si>
  <si>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</si>
  <si>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</si>
  <si>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</si>
  <si>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</si>
  <si>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</si>
  <si>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</si>
  <si>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</si>
  <si>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</si>
  <si>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</si>
  <si>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</si>
  <si>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</si>
  <si>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</si>
  <si>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</si>
  <si>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</si>
  <si>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</si>
  <si>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</si>
  <si>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</si>
  <si>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</si>
  <si>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</si>
  <si>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</si>
  <si>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</si>
  <si>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</si>
  <si>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</si>
  <si>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</si>
  <si>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</si>
  <si>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</si>
  <si>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</si>
  <si>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</si>
  <si>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</si>
  <si>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</si>
  <si>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</si>
  <si>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</si>
  <si>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</si>
  <si>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</si>
  <si>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</si>
  <si>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</si>
  <si>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</si>
  <si>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</si>
  <si>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</si>
  <si>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</si>
  <si>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</si>
  <si>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</si>
  <si>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</si>
  <si>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</si>
  <si>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</si>
  <si>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</si>
  <si>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</si>
  <si>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</si>
  <si>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</si>
  <si>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</si>
  <si>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</si>
  <si>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</si>
  <si>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</si>
  <si>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</si>
  <si>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</si>
  <si>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</si>
  <si>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</si>
  <si>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</si>
  <si>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</si>
  <si>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</si>
  <si>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</si>
  <si>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</si>
  <si>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</si>
  <si>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</si>
  <si>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</si>
  <si>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</si>
  <si>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</si>
  <si>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</si>
  <si>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</si>
  <si>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</si>
  <si>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</si>
  <si>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</si>
  <si>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</si>
  <si>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</si>
  <si>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</si>
  <si>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</si>
  <si>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</si>
  <si>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</si>
  <si>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</si>
  <si>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</si>
  <si>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</si>
  <si>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</si>
  <si>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</si>
  <si>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</si>
  <si>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</si>
  <si>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</si>
  <si>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</si>
  <si>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</si>
  <si>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</si>
  <si>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</si>
  <si>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</si>
  <si>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</si>
  <si>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</si>
  <si>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</si>
  <si>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</si>
  <si>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</si>
  <si>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</si>
  <si>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</si>
  <si>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</si>
  <si>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</si>
  <si>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</si>
  <si>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</si>
  <si>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</si>
  <si>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</si>
  <si>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</si>
  <si>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</si>
  <si>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</si>
  <si>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</si>
  <si>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</si>
  <si>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</si>
  <si>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</si>
  <si>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</si>
  <si>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</si>
  <si>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</si>
  <si>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</si>
  <si>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</si>
  <si>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</si>
  <si>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</si>
  <si>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</si>
  <si>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</si>
  <si>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</si>
  <si>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</si>
  <si>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</si>
  <si>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</si>
  <si>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</si>
  <si>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</si>
  <si>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</si>
  <si>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</si>
  <si>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</si>
  <si>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</si>
  <si>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</si>
  <si>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</si>
  <si>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</si>
  <si>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</si>
  <si>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</si>
  <si>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</si>
  <si>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</si>
  <si>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</si>
  <si>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</si>
  <si>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</si>
  <si>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</si>
  <si>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</si>
  <si>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</si>
  <si>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</si>
  <si>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</si>
  <si>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</si>
  <si>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</si>
  <si>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</si>
  <si>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</si>
  <si>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</si>
  <si>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</si>
  <si>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</si>
  <si>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</si>
  <si>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</si>
  <si>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</si>
  <si>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</si>
  <si>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</si>
  <si>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</si>
  <si>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</si>
  <si>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</si>
  <si>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</si>
  <si>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</si>
  <si>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</si>
  <si>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</si>
  <si>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</si>
  <si>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</si>
  <si>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</si>
  <si>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</si>
  <si>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</si>
  <si>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</si>
  <si>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</si>
  <si>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</si>
  <si>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</si>
  <si>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</si>
  <si>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</si>
  <si>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</si>
  <si>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</si>
  <si>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</si>
  <si>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</si>
  <si>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</si>
  <si>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</si>
  <si>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</si>
  <si>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</si>
  <si>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</si>
  <si>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</si>
  <si>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</si>
  <si>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</si>
  <si>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</si>
  <si>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</si>
  <si>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</si>
  <si>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</si>
  <si>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</si>
  <si>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</si>
  <si>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</si>
  <si>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</si>
  <si>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</si>
  <si>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</si>
  <si>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</si>
  <si>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</si>
  <si>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</si>
  <si>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</si>
  <si>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</si>
  <si>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</si>
  <si>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</si>
  <si>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</si>
  <si>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</si>
  <si>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</si>
  <si>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</si>
  <si>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</si>
  <si>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</si>
  <si>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</si>
  <si>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</si>
  <si>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</si>
  <si>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</si>
  <si>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</si>
  <si>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</si>
  <si>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</si>
  <si>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</si>
  <si>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</si>
  <si>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</si>
  <si>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</si>
  <si>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</si>
  <si>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</si>
  <si>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</si>
  <si>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</si>
  <si>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</si>
  <si>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</si>
  <si>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</si>
  <si>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</si>
  <si>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</si>
  <si>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</si>
  <si>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</si>
  <si>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</si>
  <si>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</si>
  <si>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</si>
  <si>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</si>
  <si>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</si>
  <si>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</si>
  <si>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</si>
  <si>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</si>
  <si>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</si>
  <si>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</si>
  <si>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</si>
  <si>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</si>
  <si>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</si>
  <si>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</si>
  <si>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</si>
  <si>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</si>
  <si>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</si>
  <si>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</si>
  <si>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</si>
  <si>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</si>
  <si>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</si>
  <si>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</si>
  <si>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</si>
  <si>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</si>
  <si>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</si>
  <si>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</si>
  <si>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</si>
  <si>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</si>
  <si>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</si>
  <si>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</si>
  <si>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</si>
  <si>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</si>
  <si>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</si>
  <si>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</si>
  <si>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</si>
  <si>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</si>
  <si>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</si>
  <si>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</si>
  <si>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</si>
  <si>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</si>
  <si>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</si>
  <si>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</si>
  <si>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</si>
  <si>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</si>
  <si>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</si>
  <si>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</si>
  <si>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</si>
  <si>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</si>
  <si>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</si>
  <si>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</si>
  <si>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</si>
  <si>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</si>
  <si>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</si>
  <si>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</si>
  <si>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</si>
  <si>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</si>
  <si>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</si>
  <si>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</si>
  <si>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</si>
  <si>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</si>
  <si>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</si>
  <si>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</si>
  <si>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</si>
  <si>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</si>
  <si>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</si>
  <si>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</si>
  <si>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</si>
  <si>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</si>
  <si>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</si>
  <si>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</si>
  <si>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</si>
  <si>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</si>
  <si>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</si>
  <si>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</si>
  <si>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</si>
  <si>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</si>
  <si>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</si>
  <si>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</si>
  <si>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</si>
  <si>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</si>
  <si>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</si>
  <si>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</si>
  <si>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</si>
  <si>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</si>
  <si>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</si>
  <si>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</si>
  <si>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</si>
  <si>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</si>
  <si>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</si>
  <si>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</si>
  <si>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</si>
  <si>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</si>
  <si>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</si>
  <si>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</si>
  <si>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</si>
  <si>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</si>
  <si>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</si>
  <si>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</si>
  <si>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</si>
  <si>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</si>
  <si>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</si>
  <si>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</si>
  <si>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</si>
  <si>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</si>
  <si>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</si>
  <si>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</si>
  <si>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</si>
  <si>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</si>
  <si>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</si>
  <si>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</si>
  <si>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</si>
  <si>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</si>
  <si>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</si>
  <si>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</si>
  <si>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</si>
  <si>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</si>
  <si>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</si>
  <si>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</si>
  <si>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</si>
  <si>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</si>
  <si>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</si>
  <si>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</si>
  <si>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</si>
  <si>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</si>
  <si>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</si>
  <si>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</si>
  <si>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</si>
  <si>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</si>
  <si>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</si>
  <si>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</si>
  <si>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</si>
  <si>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</si>
  <si>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</si>
  <si>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</si>
  <si>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</si>
  <si>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</si>
  <si>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</si>
  <si>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</si>
  <si>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</si>
  <si>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</si>
  <si>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</si>
  <si>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</si>
  <si>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</si>
  <si>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</si>
  <si>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</si>
  <si>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</si>
  <si>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</si>
  <si>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</si>
  <si>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</si>
  <si>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</si>
  <si>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</si>
  <si>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</si>
  <si>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</si>
  <si>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</si>
  <si>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</si>
  <si>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</si>
  <si>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</si>
  <si>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</si>
  <si>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</si>
  <si>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</si>
  <si>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</si>
  <si>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</si>
  <si>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</si>
  <si>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</si>
  <si>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</si>
  <si>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</si>
  <si>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</si>
  <si>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</si>
  <si>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</si>
  <si>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</si>
  <si>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</si>
  <si>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</si>
  <si>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</si>
  <si>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</si>
  <si>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</si>
  <si>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</si>
  <si>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</si>
  <si>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</si>
  <si>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</si>
  <si>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</si>
  <si>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</si>
  <si>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</si>
  <si>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</si>
  <si>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</si>
  <si>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</si>
  <si>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</si>
  <si>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</si>
  <si>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</si>
  <si>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</si>
  <si>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</si>
  <si>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</si>
  <si>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</si>
  <si>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</si>
  <si>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</si>
  <si>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</si>
  <si>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</si>
  <si>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</si>
  <si>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</si>
  <si>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</si>
  <si>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</si>
  <si>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</si>
  <si>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</si>
  <si>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</si>
  <si>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</si>
  <si>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</si>
  <si>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</si>
  <si>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</si>
  <si>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</si>
  <si>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</si>
  <si>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</si>
  <si>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</si>
  <si>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</si>
  <si>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</si>
  <si>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</si>
  <si>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</si>
  <si>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</si>
  <si>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</si>
  <si>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</si>
  <si>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</si>
  <si>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</si>
  <si>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</si>
  <si>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</si>
  <si>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</si>
  <si>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</si>
  <si>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</si>
  <si>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</si>
  <si>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</si>
  <si>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</si>
  <si>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</si>
  <si>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</si>
  <si>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</si>
  <si>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</si>
  <si>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</si>
  <si>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</si>
  <si>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</si>
  <si>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</si>
  <si>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</si>
  <si>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</si>
  <si>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</si>
  <si>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</si>
  <si>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</si>
  <si>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</si>
  <si>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</si>
  <si>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</si>
  <si>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</si>
  <si>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</si>
  <si>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</si>
  <si>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</si>
  <si>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</si>
  <si>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</si>
  <si>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</si>
  <si>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</si>
  <si>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</si>
  <si>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</si>
  <si>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</si>
  <si>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</si>
  <si>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</si>
  <si>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</si>
  <si>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</si>
  <si>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</si>
  <si>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</si>
  <si>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</si>
  <si>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</si>
  <si>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</si>
  <si>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</si>
  <si>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</si>
  <si>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</si>
  <si>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</si>
  <si>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</si>
  <si>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</si>
  <si>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</si>
  <si>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</si>
  <si>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</si>
  <si>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</si>
  <si>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</si>
  <si>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</si>
  <si>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</si>
  <si>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</si>
  <si>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</si>
  <si>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</si>
  <si>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</si>
  <si>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</si>
  <si>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</si>
  <si>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</si>
  <si>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</si>
  <si>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</si>
  <si>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</si>
  <si>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</si>
  <si>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</si>
  <si>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</si>
  <si>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</si>
  <si>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</si>
  <si>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</si>
  <si>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</si>
  <si>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</si>
  <si>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</si>
  <si>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</si>
  <si>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</si>
  <si>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</si>
  <si>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</si>
  <si>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</si>
  <si>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</si>
  <si>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</si>
  <si>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</si>
  <si>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</si>
  <si>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</si>
  <si>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</si>
  <si>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</si>
  <si>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</si>
  <si>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</si>
  <si>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</si>
  <si>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</si>
  <si>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</si>
  <si>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</si>
  <si>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</si>
  <si>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</si>
  <si>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</si>
  <si>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</si>
  <si>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</si>
  <si>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</si>
  <si>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</si>
  <si>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</si>
  <si>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</si>
  <si>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</si>
  <si>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</si>
  <si>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</si>
  <si>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</si>
  <si>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</si>
  <si>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</si>
  <si>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</si>
  <si>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</si>
  <si>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</si>
  <si>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</si>
  <si>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</si>
  <si>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</si>
  <si>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</si>
  <si>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</si>
  <si>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</si>
  <si>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</si>
  <si>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</si>
  <si>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</si>
  <si>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</si>
  <si>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</si>
  <si>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</si>
  <si>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</si>
  <si>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</si>
  <si>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</si>
  <si>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</si>
  <si>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</si>
  <si>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</si>
  <si>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</si>
  <si>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</si>
  <si>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</si>
  <si>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</si>
  <si>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</si>
  <si>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</si>
  <si>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</si>
  <si>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</si>
  <si>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</si>
  <si>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</si>
  <si>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</si>
  <si>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</si>
  <si>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</si>
  <si>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</si>
  <si>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</si>
  <si>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</si>
  <si>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</si>
  <si>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</si>
  <si>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</si>
  <si>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</si>
  <si>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</si>
  <si>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</si>
  <si>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</si>
  <si>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</si>
  <si>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</si>
  <si>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</si>
  <si>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</si>
  <si>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</si>
  <si>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</si>
  <si>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</si>
  <si>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</si>
  <si>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</si>
  <si>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</si>
  <si>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</si>
  <si>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</si>
  <si>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</si>
  <si>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</si>
  <si>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</si>
  <si>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</si>
  <si>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</si>
  <si>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</si>
  <si>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</si>
  <si>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</si>
  <si>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</si>
  <si>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</si>
  <si>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</si>
  <si>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</si>
  <si>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</si>
  <si>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</si>
  <si>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</si>
  <si>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</si>
  <si>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</si>
  <si>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</si>
  <si>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</si>
  <si>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</si>
  <si>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</si>
  <si>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</si>
  <si>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</si>
  <si>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</si>
  <si>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</si>
  <si>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</si>
  <si>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</si>
  <si>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</si>
  <si>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</si>
  <si>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</si>
  <si>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</si>
  <si>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</si>
  <si>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</si>
  <si>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</si>
  <si>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</si>
  <si>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</si>
  <si>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</si>
  <si>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</si>
  <si>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</si>
  <si>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</si>
  <si>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</si>
  <si>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</si>
  <si>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</si>
  <si>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</si>
  <si>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</si>
  <si>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</si>
  <si>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</si>
  <si>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</si>
  <si>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</si>
  <si>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</si>
  <si>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</si>
  <si>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</si>
  <si>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</si>
  <si>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</si>
  <si>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</si>
  <si>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</si>
  <si>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</si>
  <si>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</si>
  <si>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</si>
  <si>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</si>
  <si>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</si>
  <si>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</si>
  <si>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</si>
  <si>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</si>
  <si>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</si>
  <si>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</si>
  <si>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</si>
  <si>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</si>
  <si>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</si>
  <si>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</si>
  <si>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</si>
  <si>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</si>
  <si>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</si>
  <si>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</si>
  <si>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</si>
  <si>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</si>
  <si>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</si>
  <si>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</si>
  <si>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</si>
  <si>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</si>
  <si>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</si>
  <si>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</si>
  <si>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</si>
  <si>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</si>
  <si>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</si>
  <si>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</si>
  <si>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</si>
  <si>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</si>
  <si>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</si>
  <si>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</si>
  <si>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</si>
  <si>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</si>
  <si>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</si>
  <si>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</si>
  <si>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</si>
  <si>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</si>
  <si>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</si>
  <si>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</si>
  <si>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</si>
  <si>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</si>
  <si>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</si>
  <si>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</si>
  <si>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</si>
  <si>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</si>
  <si>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</si>
  <si>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</si>
  <si>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</si>
  <si>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</si>
  <si>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</si>
  <si>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</si>
  <si>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</si>
  <si>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</si>
  <si>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</si>
  <si>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</si>
  <si>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</si>
  <si>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</si>
  <si>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</si>
  <si>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</si>
  <si>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</si>
  <si>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</si>
  <si>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</si>
  <si>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</si>
  <si>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</si>
  <si>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</si>
  <si>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</si>
  <si>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</si>
  <si>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</si>
  <si>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</si>
  <si>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</si>
  <si>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</si>
  <si>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</si>
  <si>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</si>
  <si>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</si>
  <si>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</si>
  <si>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</si>
  <si>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</si>
  <si>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</si>
  <si>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</si>
  <si>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</si>
  <si>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</si>
  <si>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</si>
  <si>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</si>
  <si>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</si>
  <si>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</si>
  <si>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</si>
  <si>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</si>
  <si>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</si>
  <si>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</si>
  <si>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</si>
  <si>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</si>
  <si>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</si>
  <si>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</si>
  <si>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</si>
  <si>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</si>
  <si>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</si>
  <si>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</si>
  <si>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</si>
  <si>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</si>
  <si>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</si>
  <si>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</si>
  <si>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</si>
  <si>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</si>
  <si>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</si>
  <si>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</si>
  <si>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</si>
  <si>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</si>
  <si>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</si>
  <si>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</si>
  <si>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</si>
  <si>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</si>
  <si>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</si>
  <si>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</si>
  <si>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</si>
  <si>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</si>
  <si>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</si>
  <si>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</si>
  <si>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</si>
  <si>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</si>
  <si>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</si>
  <si>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</si>
  <si>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</si>
  <si>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</si>
  <si>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</si>
  <si>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</si>
  <si>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</si>
  <si>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</si>
  <si>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</si>
  <si>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</si>
  <si>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</si>
  <si>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</si>
  <si>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</si>
  <si>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</si>
  <si>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</si>
  <si>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</si>
  <si>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</si>
  <si>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</si>
  <si>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</si>
  <si>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</si>
  <si>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</si>
  <si>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</si>
  <si>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</si>
  <si>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</si>
  <si>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</si>
  <si>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</si>
  <si>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</si>
  <si>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</si>
  <si>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</si>
  <si>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</si>
  <si>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</si>
  <si>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</si>
  <si>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</si>
  <si>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</si>
  <si>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</si>
  <si>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</si>
  <si>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</si>
  <si>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</si>
  <si>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</si>
  <si>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</si>
  <si>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</si>
  <si>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</si>
  <si>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</si>
  <si>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</si>
  <si>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</si>
  <si>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</si>
  <si>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</si>
  <si>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</si>
  <si>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</si>
  <si>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</si>
  <si>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</si>
  <si>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</si>
  <si>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</si>
  <si>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</si>
  <si>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</si>
  <si>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</si>
  <si>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</si>
  <si>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</si>
  <si>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</si>
  <si>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</si>
  <si>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</si>
  <si>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</si>
  <si>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</si>
  <si>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</si>
  <si>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</si>
  <si>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</si>
  <si>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</si>
  <si>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</si>
  <si>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</si>
  <si>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</si>
  <si>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</si>
  <si>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</si>
  <si>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</si>
  <si>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</si>
  <si>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</si>
  <si>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</si>
  <si>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</si>
  <si>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</si>
  <si>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</si>
  <si>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</si>
  <si>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</si>
  <si>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</si>
  <si>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</si>
  <si>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</si>
  <si>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</si>
  <si>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</si>
  <si>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</si>
  <si>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</si>
  <si>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</si>
  <si>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</si>
  <si>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</si>
  <si>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</si>
  <si>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</si>
  <si>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</si>
  <si>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</si>
  <si>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</si>
  <si>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</si>
  <si>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</si>
  <si>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</si>
  <si>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</si>
  <si>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</si>
  <si>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</si>
  <si>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</si>
  <si>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</si>
  <si>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</si>
  <si>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</si>
  <si>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</si>
  <si>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</si>
  <si>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</si>
  <si>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</si>
  <si>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</si>
  <si>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</si>
  <si>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</si>
  <si>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</si>
  <si>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</si>
  <si>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</si>
  <si>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</si>
  <si>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</si>
  <si>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</si>
  <si>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</si>
  <si>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</si>
  <si>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</si>
  <si>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</si>
  <si>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</si>
  <si>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</si>
  <si>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</si>
  <si>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</si>
  <si>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</si>
  <si>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</si>
  <si>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</si>
  <si>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</si>
  <si>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</si>
  <si>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</si>
  <si>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</si>
  <si>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</si>
  <si>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</si>
  <si>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</si>
  <si>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</si>
  <si>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</si>
  <si>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</si>
  <si>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</si>
  <si>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</si>
  <si>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</si>
  <si>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</si>
  <si>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</si>
  <si>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</si>
  <si>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</si>
  <si>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</si>
  <si>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</si>
  <si>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</si>
  <si>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</si>
  <si>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</si>
  <si>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</si>
  <si>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</si>
  <si>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</si>
  <si>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</si>
  <si>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</si>
  <si>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</si>
  <si>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</si>
  <si>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</si>
  <si>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</si>
  <si>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</si>
  <si>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</si>
  <si>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</si>
  <si>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</si>
  <si>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</si>
  <si>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</si>
  <si>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</si>
  <si>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</si>
  <si>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</si>
  <si>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</si>
  <si>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</si>
  <si>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</si>
  <si>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</si>
  <si>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</si>
  <si>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</si>
  <si>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</si>
  <si>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</si>
  <si>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</si>
  <si>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</si>
  <si>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</si>
  <si>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</si>
  <si>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</si>
  <si>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</si>
  <si>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</si>
  <si>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</si>
  <si>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</si>
  <si>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</si>
  <si>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</si>
  <si>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</si>
  <si>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</si>
  <si>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</si>
  <si>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</si>
  <si>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</si>
  <si>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</si>
  <si>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</si>
  <si>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</si>
  <si>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</si>
  <si>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</si>
  <si>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</si>
  <si>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</si>
  <si>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</si>
  <si>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</si>
  <si>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</si>
  <si>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</si>
  <si>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</si>
  <si>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</si>
  <si>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</si>
  <si>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</si>
  <si>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</si>
  <si>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</si>
  <si>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</si>
  <si>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</si>
  <si>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</si>
  <si>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</si>
  <si>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</si>
  <si>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</si>
  <si>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</si>
  <si>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</si>
  <si>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</si>
  <si>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</si>
  <si>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</si>
  <si>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</si>
  <si>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</si>
  <si>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</si>
  <si>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</si>
  <si>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</si>
  <si>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</si>
  <si>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</si>
  <si>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</si>
  <si>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</si>
  <si>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</si>
  <si>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</si>
  <si>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</si>
  <si>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</si>
  <si>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</si>
  <si>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</si>
  <si>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</si>
  <si>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</si>
  <si>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</si>
  <si>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</si>
  <si>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</si>
  <si>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</si>
  <si>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</si>
  <si>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</si>
  <si>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</si>
  <si>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</si>
  <si>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</si>
  <si>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</si>
  <si>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</si>
  <si>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</si>
  <si>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</si>
  <si>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</si>
  <si>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</si>
  <si>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</si>
  <si>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</si>
  <si>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</si>
  <si>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</si>
  <si>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</si>
  <si>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</si>
  <si>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</si>
  <si>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</si>
  <si>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</si>
  <si>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</si>
  <si>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</si>
  <si>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</si>
  <si>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</si>
  <si>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</si>
  <si>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</si>
  <si>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</si>
  <si>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</si>
  <si>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</si>
  <si>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</si>
  <si>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</si>
  <si>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</si>
  <si>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</si>
  <si>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</si>
  <si>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</si>
  <si>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</si>
  <si>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</si>
  <si>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</si>
  <si>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</si>
  <si>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</si>
  <si>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</si>
  <si>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</si>
  <si>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</si>
  <si>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</si>
  <si>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</si>
  <si>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</si>
  <si>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</si>
  <si>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</si>
  <si>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</si>
  <si>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</si>
  <si>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</si>
  <si>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</si>
  <si>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</si>
  <si>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</si>
  <si>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</si>
  <si>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</si>
  <si>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</si>
  <si>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</si>
  <si>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</si>
  <si>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</si>
  <si>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</si>
  <si>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</si>
  <si>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</si>
  <si>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</si>
  <si>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</si>
  <si>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</si>
  <si>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</si>
  <si>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</si>
  <si>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</si>
  <si>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</si>
  <si>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</si>
  <si>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</si>
  <si>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</si>
  <si>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</si>
  <si>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</si>
  <si>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</si>
  <si>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</si>
  <si>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</si>
  <si>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</si>
  <si>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</si>
  <si>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</si>
  <si>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</si>
  <si>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</si>
  <si>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</si>
  <si>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</si>
  <si>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</si>
  <si>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</si>
  <si>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</si>
  <si>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</si>
  <si>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</si>
  <si>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</si>
  <si>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</si>
  <si>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</si>
  <si>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</si>
  <si>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</si>
  <si>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</si>
  <si>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</si>
  <si>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</si>
  <si>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</si>
  <si>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</si>
  <si>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</si>
  <si>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</si>
  <si>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</si>
  <si>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</si>
  <si>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</si>
  <si>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</si>
  <si>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</si>
  <si>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</si>
  <si>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</si>
  <si>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</si>
  <si>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</si>
  <si>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</si>
  <si>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</si>
  <si>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</si>
  <si>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</si>
  <si>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</si>
  <si>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</si>
  <si>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</si>
  <si>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</si>
  <si>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</si>
  <si>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</si>
  <si>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</si>
  <si>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</si>
  <si>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</si>
  <si>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</si>
  <si>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</si>
  <si>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</si>
  <si>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</si>
  <si>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</si>
  <si>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</si>
  <si>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</si>
  <si>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</si>
  <si>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</si>
  <si>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</si>
  <si>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</si>
  <si>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</si>
  <si>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</si>
  <si>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</si>
  <si>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</si>
  <si>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</si>
  <si>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</si>
  <si>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</si>
  <si>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</si>
  <si>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</si>
  <si>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</si>
  <si>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</si>
  <si>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</si>
  <si>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</si>
  <si>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</si>
  <si>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</si>
  <si>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</si>
  <si>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</si>
  <si>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</si>
  <si>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</si>
  <si>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</si>
  <si>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</si>
  <si>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</si>
  <si>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</si>
  <si>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</si>
  <si>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</si>
  <si>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</si>
  <si>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</si>
  <si>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</si>
  <si>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</si>
  <si>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</si>
  <si>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</si>
  <si>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</si>
  <si>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</si>
  <si>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</si>
  <si>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</si>
  <si>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</si>
  <si>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</si>
  <si>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</si>
  <si>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</si>
  <si>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</si>
  <si>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</si>
  <si>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</si>
  <si>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</si>
  <si>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</si>
  <si>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</si>
  <si>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</si>
  <si>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</si>
  <si>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</si>
  <si>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</si>
  <si>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</si>
  <si>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</si>
  <si>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</si>
  <si>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</si>
  <si>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</si>
  <si>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</si>
  <si>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</si>
  <si>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</si>
  <si>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</si>
  <si>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</si>
  <si>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</si>
  <si>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</si>
  <si>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</si>
  <si>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</si>
  <si>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</si>
  <si>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</si>
  <si>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</si>
  <si>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</si>
  <si>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</si>
  <si>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</si>
  <si>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</si>
  <si>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</si>
  <si>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</si>
  <si>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</si>
  <si>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</si>
  <si>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</si>
  <si>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</si>
  <si>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</si>
  <si>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</si>
  <si>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</si>
  <si>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</si>
  <si>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</si>
  <si>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</si>
  <si>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</si>
  <si>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</si>
  <si>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</si>
  <si>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</si>
  <si>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</si>
  <si>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</si>
  <si>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</si>
  <si>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</si>
  <si>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</si>
  <si>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</si>
  <si>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</si>
  <si>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</si>
  <si>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</si>
  <si>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</si>
  <si>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</si>
  <si>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</si>
  <si>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</si>
  <si>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</si>
  <si>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</si>
  <si>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</si>
  <si>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</si>
  <si>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</si>
  <si>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</si>
  <si>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</si>
  <si>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</si>
  <si>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</si>
  <si>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</si>
  <si>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</si>
  <si>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</si>
  <si>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</si>
  <si>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</si>
  <si>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</si>
  <si>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</si>
  <si>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</si>
  <si>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</si>
  <si>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</si>
  <si>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</si>
  <si>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</si>
  <si>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</si>
  <si>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</si>
  <si>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</si>
  <si>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</si>
  <si>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</si>
  <si>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</si>
  <si>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</si>
  <si>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</si>
  <si>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</si>
  <si>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</si>
  <si>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</si>
  <si>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</si>
  <si>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</si>
  <si>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</si>
  <si>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</si>
  <si>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</si>
  <si>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</si>
  <si>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</si>
  <si>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</si>
  <si>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</si>
  <si>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</si>
  <si>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</si>
  <si>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</si>
  <si>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</si>
  <si>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</si>
  <si>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</si>
  <si>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</si>
  <si>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</si>
  <si>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</si>
  <si>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</si>
  <si>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</si>
  <si>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</si>
  <si>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</si>
  <si>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</si>
  <si>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</si>
  <si>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</si>
  <si>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</si>
  <si>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</si>
  <si>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</si>
  <si>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</si>
  <si>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</si>
  <si>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</si>
  <si>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</si>
  <si>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</si>
  <si>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</si>
  <si>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</si>
  <si>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</si>
  <si>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</si>
  <si>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</si>
  <si>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</si>
  <si>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</si>
  <si>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</si>
  <si>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</si>
  <si>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</si>
  <si>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</si>
  <si>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</si>
  <si>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</si>
  <si>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</si>
  <si>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</si>
  <si>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</si>
  <si>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</si>
  <si>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</si>
  <si>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</si>
  <si>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</si>
  <si>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</si>
  <si>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</si>
  <si>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</si>
  <si>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</si>
  <si>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</si>
  <si>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</si>
  <si>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</si>
  <si>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</si>
  <si>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</si>
  <si>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</si>
  <si>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</si>
  <si>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</si>
  <si>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</si>
  <si>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</si>
  <si>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</si>
  <si>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</si>
  <si>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</si>
  <si>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</si>
  <si>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</si>
  <si>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</si>
  <si>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</si>
  <si>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</si>
  <si>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</si>
  <si>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</si>
  <si>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</si>
  <si>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</si>
  <si>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</si>
  <si>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</si>
  <si>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</si>
  <si>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</si>
  <si>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</si>
  <si>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</si>
  <si>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</si>
  <si>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</si>
  <si>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</si>
  <si>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</si>
  <si>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</si>
  <si>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</si>
  <si>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</si>
  <si>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</si>
  <si>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</si>
  <si>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</si>
  <si>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</si>
  <si>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</si>
  <si>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</si>
  <si>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</si>
  <si>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</si>
  <si>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</si>
  <si>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</si>
  <si>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</si>
  <si>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</si>
  <si>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</si>
  <si>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</si>
  <si>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</si>
  <si>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</si>
  <si>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</si>
  <si>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</si>
  <si>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</si>
  <si>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</si>
  <si>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</si>
  <si>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</si>
  <si>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</si>
  <si>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</si>
  <si>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</si>
  <si>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</si>
  <si>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</si>
  <si>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</si>
  <si>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</si>
  <si>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</si>
  <si>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</si>
  <si>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</si>
  <si>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</si>
  <si>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</si>
  <si>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</si>
  <si>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</si>
  <si>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</si>
  <si>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</si>
  <si>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</si>
  <si>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</si>
  <si>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</si>
  <si>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</si>
  <si>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</si>
  <si>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</si>
  <si>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</si>
  <si>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</si>
  <si>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</si>
  <si>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</si>
  <si>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</si>
  <si>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</si>
  <si>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</si>
  <si>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</si>
  <si>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</si>
  <si>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</si>
  <si>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</si>
  <si>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</si>
  <si>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</si>
  <si>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</si>
  <si>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</si>
  <si>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</si>
  <si>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</si>
  <si>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</si>
  <si>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</si>
  <si>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</si>
  <si>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</si>
  <si>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</si>
  <si>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</si>
  <si>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</si>
  <si>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</si>
  <si>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</si>
  <si>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</si>
  <si>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</si>
  <si>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</si>
  <si>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</si>
  <si>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</si>
  <si>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</si>
  <si>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</si>
  <si>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</si>
  <si>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</si>
  <si>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</si>
  <si>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</si>
  <si>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</si>
  <si>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</si>
  <si>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</si>
  <si>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</si>
  <si>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</si>
  <si>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</si>
  <si>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</si>
  <si>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</si>
  <si>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</si>
  <si>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</si>
  <si>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</si>
  <si>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</si>
  <si>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</si>
  <si>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</si>
  <si>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</si>
  <si>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</si>
  <si>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</si>
  <si>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</si>
  <si>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</si>
  <si>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</si>
  <si>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</si>
  <si>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</si>
  <si>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</si>
  <si>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</si>
  <si>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</si>
  <si>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</si>
  <si>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</si>
  <si>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</si>
  <si>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</si>
  <si>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</si>
  <si>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</si>
  <si>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</si>
  <si>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</si>
  <si>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</si>
  <si>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</si>
  <si>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</si>
  <si>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</si>
  <si>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</si>
  <si>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</si>
  <si>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</si>
  <si>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</si>
  <si>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</si>
  <si>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</si>
  <si>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</si>
  <si>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</si>
  <si>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</si>
  <si>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</si>
  <si>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</si>
  <si>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</si>
  <si>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</si>
  <si>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</si>
  <si>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</si>
  <si>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</si>
  <si>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</si>
  <si>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</si>
  <si>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</si>
  <si>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</si>
  <si>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</si>
  <si>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</si>
  <si>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</si>
  <si>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</si>
  <si>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</si>
  <si>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</si>
  <si>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</si>
  <si>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</si>
  <si>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</si>
  <si>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</si>
  <si>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</si>
  <si>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</si>
  <si>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</si>
  <si>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</si>
  <si>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</si>
  <si>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</si>
  <si>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</si>
  <si>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</si>
  <si>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</si>
  <si>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</si>
  <si>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</si>
  <si>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</si>
  <si>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</si>
  <si>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</si>
  <si>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</si>
  <si>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</si>
  <si>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</si>
  <si>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</si>
  <si>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</si>
  <si>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</si>
  <si>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</si>
  <si>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</si>
  <si>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</si>
  <si>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</si>
  <si>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</si>
  <si>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</si>
  <si>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</si>
  <si>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</si>
  <si>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</si>
  <si>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</si>
  <si>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</si>
  <si>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</si>
  <si>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</si>
  <si>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</si>
  <si>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</si>
  <si>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</si>
  <si>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</si>
  <si>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</si>
  <si>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</si>
  <si>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</si>
  <si>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</si>
  <si>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</si>
  <si>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</si>
  <si>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</si>
  <si>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</si>
  <si>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</si>
  <si>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</si>
  <si>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</si>
  <si>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</si>
  <si>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</si>
  <si>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</si>
  <si>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</si>
  <si>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</si>
  <si>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</si>
  <si>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</si>
  <si>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</si>
  <si>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</si>
  <si>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</si>
  <si>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</si>
  <si>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</si>
  <si>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</si>
  <si>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</si>
  <si>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</si>
  <si>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</si>
  <si>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</si>
  <si>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</si>
  <si>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</si>
  <si>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</si>
  <si>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</si>
  <si>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</si>
  <si>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</si>
  <si>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</si>
  <si>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</si>
  <si>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</si>
  <si>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</si>
  <si>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</si>
  <si>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</si>
  <si>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</si>
  <si>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</si>
  <si>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</si>
  <si>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</si>
  <si>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</si>
  <si>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</si>
  <si>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</si>
  <si>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</si>
  <si>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</si>
  <si>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</si>
  <si>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</si>
  <si>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</si>
  <si>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</si>
  <si>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</si>
  <si>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</si>
  <si>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</si>
  <si>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</si>
  <si>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</si>
  <si>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</si>
  <si>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</si>
  <si>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</si>
  <si>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</si>
  <si>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</si>
  <si>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</si>
  <si>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</si>
  <si>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</si>
  <si>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</si>
  <si>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</si>
  <si>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</si>
  <si>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</si>
  <si>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</si>
  <si>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</si>
  <si>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</si>
  <si>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</si>
  <si>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</si>
  <si>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</si>
  <si>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</si>
  <si>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</si>
  <si>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</si>
  <si>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</si>
  <si>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</si>
  <si>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</si>
  <si>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</si>
  <si>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</si>
  <si>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</si>
  <si>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</si>
  <si>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</si>
  <si>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</si>
  <si>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</si>
  <si>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</si>
  <si>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</si>
  <si>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</si>
  <si>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</si>
  <si>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</si>
  <si>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</si>
  <si>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</si>
  <si>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</si>
  <si>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</si>
  <si>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</si>
  <si>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</si>
  <si>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</si>
  <si>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</si>
  <si>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</si>
  <si>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</si>
  <si>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</si>
  <si>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</si>
  <si>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</si>
  <si>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</si>
  <si>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</si>
  <si>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</si>
  <si>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</si>
  <si>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</si>
  <si>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</si>
  <si>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</si>
  <si>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</si>
  <si>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</si>
  <si>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</si>
  <si>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</si>
  <si>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</si>
  <si>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</si>
  <si>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</si>
  <si>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</si>
  <si>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</si>
  <si>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</si>
  <si>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</si>
  <si>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</si>
  <si>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</si>
  <si>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</si>
  <si>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</si>
  <si>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</si>
  <si>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</si>
  <si>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</si>
  <si>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</si>
  <si>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</si>
  <si>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</si>
  <si>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</si>
  <si>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</si>
  <si>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</si>
  <si>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</si>
  <si>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</si>
  <si>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</si>
  <si>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</si>
  <si>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</si>
  <si>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</si>
  <si>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</si>
  <si>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</si>
  <si>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</si>
  <si>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</si>
  <si>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</si>
  <si>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</si>
  <si>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</si>
  <si>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</si>
  <si>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</si>
  <si>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</si>
  <si>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</si>
  <si>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</si>
  <si>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</si>
  <si>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</si>
  <si>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</si>
  <si>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</si>
  <si>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</si>
  <si>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</si>
  <si>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</si>
  <si>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</si>
  <si>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</si>
  <si>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</si>
  <si>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</si>
  <si>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</si>
  <si>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</si>
  <si>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</si>
  <si>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</si>
  <si>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</si>
  <si>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</si>
  <si>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</si>
  <si>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</si>
  <si>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</si>
  <si>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</si>
  <si>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</si>
  <si>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</si>
  <si>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</si>
  <si>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</si>
  <si>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</si>
  <si>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</si>
  <si>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</si>
  <si>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</si>
  <si>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</si>
  <si>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</si>
  <si>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</si>
  <si>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</si>
  <si>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</si>
  <si>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</si>
  <si>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</si>
  <si>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</si>
  <si>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</si>
  <si>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</si>
  <si>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</si>
  <si>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</si>
  <si>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</si>
  <si>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</si>
  <si>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</si>
  <si>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</si>
  <si>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</si>
  <si>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</si>
  <si>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</si>
  <si>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</si>
  <si>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</si>
  <si>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</si>
  <si>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</si>
  <si>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</si>
  <si>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</si>
  <si>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</si>
  <si>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</si>
  <si>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</si>
  <si>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</si>
  <si>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</si>
  <si>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</si>
  <si>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</si>
  <si>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</si>
  <si>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</si>
  <si>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</si>
  <si>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</si>
  <si>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</si>
  <si>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</si>
  <si>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</si>
  <si>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</si>
  <si>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</si>
  <si>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</si>
  <si>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</si>
  <si>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</si>
  <si>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</si>
  <si>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</si>
  <si>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</si>
  <si>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</si>
  <si>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</si>
  <si>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</si>
  <si>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</si>
  <si>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</si>
  <si>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</si>
  <si>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</si>
  <si>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</si>
  <si>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</si>
  <si>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</si>
  <si>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</si>
  <si>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</si>
  <si>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</si>
  <si>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</si>
  <si>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</si>
  <si>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</si>
  <si>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</si>
  <si>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</si>
  <si>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</si>
  <si>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</si>
  <si>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</si>
  <si>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</si>
  <si>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</si>
  <si>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</si>
  <si>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</si>
  <si>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</si>
  <si>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</si>
  <si>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</si>
  <si>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</si>
  <si>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</si>
  <si>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</si>
  <si>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</si>
  <si>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</si>
  <si>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</si>
  <si>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</si>
  <si>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</si>
  <si>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</si>
  <si>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</si>
  <si>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</si>
  <si>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</si>
  <si>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</si>
  <si>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</si>
  <si>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</si>
  <si>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</si>
  <si>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</si>
  <si>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</si>
  <si>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</si>
  <si>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</si>
  <si>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</si>
  <si>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</si>
  <si>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</si>
  <si>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</si>
  <si>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</si>
  <si>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</si>
  <si>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</si>
  <si>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</si>
  <si>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</si>
  <si>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</si>
  <si>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</si>
  <si>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</si>
  <si>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</si>
  <si>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</si>
  <si>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</si>
  <si>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</si>
  <si>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</si>
  <si>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</si>
  <si>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</si>
  <si>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</si>
  <si>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</si>
  <si>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</si>
  <si>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</si>
  <si>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</si>
  <si>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</si>
  <si>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</si>
  <si>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</si>
  <si>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</si>
  <si>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</si>
  <si>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</si>
  <si>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</si>
  <si>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</si>
  <si>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</si>
  <si>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</si>
  <si>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</si>
  <si>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</si>
  <si>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</si>
  <si>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</si>
  <si>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</si>
  <si>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</si>
  <si>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</si>
  <si>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</si>
  <si>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</si>
  <si>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</si>
  <si>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</si>
  <si>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</si>
  <si>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</si>
  <si>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</si>
  <si>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</si>
  <si>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</si>
  <si>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</si>
  <si>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</si>
  <si>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</si>
  <si>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</si>
  <si>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</si>
  <si>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</si>
  <si>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</si>
  <si>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</si>
  <si>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</si>
  <si>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</si>
  <si>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</si>
  <si>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</si>
  <si>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</si>
  <si>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</si>
  <si>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</si>
  <si>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</si>
  <si>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</si>
  <si>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</si>
  <si>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</si>
  <si>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</si>
  <si>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</si>
  <si>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</si>
  <si>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</si>
  <si>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</si>
  <si>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</si>
  <si>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</si>
  <si>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</si>
  <si>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</si>
  <si>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</si>
  <si>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</si>
  <si>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</si>
  <si>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</si>
  <si>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</si>
  <si>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</si>
  <si>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</si>
  <si>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</si>
  <si>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</si>
  <si>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</si>
  <si>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</si>
  <si>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</si>
  <si>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</si>
  <si>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</si>
  <si>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</si>
  <si>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</si>
  <si>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</si>
  <si>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</si>
  <si>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</si>
  <si>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</si>
  <si>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</si>
  <si>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</si>
  <si>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</si>
  <si>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</si>
  <si>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</si>
  <si>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</si>
  <si>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</si>
  <si>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</si>
  <si>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</si>
  <si>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</si>
  <si>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</si>
  <si>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</si>
  <si>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</si>
  <si>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</si>
  <si>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</si>
  <si>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</si>
  <si>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</si>
  <si>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</si>
  <si>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</si>
  <si>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</si>
  <si>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</si>
  <si>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</si>
  <si>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</si>
  <si>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</si>
  <si>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</si>
  <si>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</si>
  <si>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</si>
  <si>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</si>
  <si>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</si>
  <si>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</si>
  <si>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</si>
  <si>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</si>
  <si>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</si>
  <si>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</si>
  <si>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</si>
  <si>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</si>
  <si>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</si>
  <si>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</si>
  <si>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</si>
  <si>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</si>
  <si>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</si>
  <si>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</si>
  <si>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</si>
  <si>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</si>
  <si>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</si>
  <si>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</si>
  <si>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</si>
  <si>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</si>
  <si>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</si>
  <si>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</si>
  <si>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</si>
  <si>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</si>
  <si>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</si>
  <si>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</si>
  <si>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</si>
  <si>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</si>
  <si>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</si>
  <si>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</si>
  <si>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</si>
  <si>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</si>
  <si>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</si>
  <si>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</si>
  <si>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</si>
  <si>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</si>
  <si>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</si>
  <si>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</si>
  <si>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</si>
  <si>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</si>
  <si>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</si>
  <si>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</si>
  <si>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</si>
  <si>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</si>
  <si>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</si>
  <si>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</si>
  <si>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</si>
  <si>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</si>
  <si>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</si>
  <si>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</si>
  <si>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</si>
  <si>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</si>
  <si>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</si>
  <si>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</si>
  <si>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</si>
  <si>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</si>
  <si>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</si>
  <si>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</si>
  <si>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</si>
  <si>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</si>
  <si>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</si>
  <si>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</si>
  <si>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</si>
  <si>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</si>
  <si>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</si>
  <si>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</si>
  <si>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</si>
  <si>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</si>
  <si>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</si>
  <si>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</si>
  <si>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</si>
  <si>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</si>
  <si>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</si>
  <si>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</si>
  <si>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</si>
  <si>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</si>
  <si>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</si>
  <si>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</si>
  <si>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</si>
  <si>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</si>
  <si>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</si>
  <si>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</si>
  <si>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</si>
  <si>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</si>
  <si>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</si>
  <si>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</si>
  <si>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</si>
  <si>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</si>
  <si>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</si>
  <si>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</si>
  <si>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</si>
  <si>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</si>
  <si>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</si>
  <si>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</si>
  <si>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</si>
  <si>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</si>
  <si>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</si>
  <si>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</si>
  <si>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</si>
  <si>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</si>
  <si>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</si>
  <si>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</si>
  <si>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</si>
  <si>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</si>
  <si>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</si>
  <si>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</si>
  <si>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</si>
  <si>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</si>
  <si>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</si>
  <si>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</si>
  <si>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</si>
  <si>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</si>
  <si>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</si>
  <si>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</si>
  <si>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</si>
  <si>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</si>
  <si>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</si>
  <si>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</si>
  <si>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</si>
  <si>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</si>
  <si>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</si>
  <si>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</si>
  <si>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</si>
  <si>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</si>
  <si>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</si>
  <si>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</si>
  <si>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</si>
  <si>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</si>
  <si>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</si>
  <si>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</si>
  <si>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</si>
  <si>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</si>
  <si>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</si>
  <si>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</si>
  <si>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</si>
  <si>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</si>
  <si>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</si>
  <si>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</si>
  <si>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</si>
  <si>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</si>
  <si>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</si>
  <si>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</si>
  <si>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</si>
  <si>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</si>
  <si>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</si>
  <si>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</si>
  <si>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</si>
  <si>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</si>
  <si>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</si>
  <si>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</si>
  <si>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</si>
  <si>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</si>
  <si>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</si>
  <si>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</si>
  <si>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</si>
  <si>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</si>
  <si>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</si>
  <si>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</si>
  <si>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</si>
  <si>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</si>
  <si>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</si>
  <si>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</si>
  <si>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</si>
  <si>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</si>
  <si>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</si>
  <si>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</si>
  <si>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</si>
  <si>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</si>
  <si>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</si>
  <si>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</si>
  <si>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</si>
  <si>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</si>
  <si>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</si>
  <si>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</si>
  <si>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</si>
  <si>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</si>
  <si>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</si>
  <si>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</si>
  <si>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</si>
  <si>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</si>
  <si>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</si>
  <si>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</si>
  <si>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</si>
  <si>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</si>
  <si>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</si>
  <si>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</si>
  <si>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</si>
  <si>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</si>
  <si>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</si>
  <si>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</si>
  <si>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</si>
  <si>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</si>
  <si>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</si>
  <si>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</si>
  <si>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</si>
  <si>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</si>
  <si>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</si>
  <si>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</si>
  <si>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</si>
  <si>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</si>
  <si>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</si>
  <si>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</si>
  <si>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</si>
  <si>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</si>
  <si>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</si>
  <si>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</si>
  <si>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</si>
  <si>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</si>
  <si>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</si>
  <si>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</si>
  <si>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</si>
  <si>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</si>
  <si>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</si>
  <si>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</si>
  <si>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</si>
  <si>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</si>
  <si>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</si>
  <si>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</si>
  <si>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</si>
  <si>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</si>
  <si>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</si>
  <si>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</si>
  <si>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</si>
  <si>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</si>
  <si>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</si>
  <si>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</si>
  <si>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</si>
  <si>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</si>
  <si>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</si>
  <si>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</si>
  <si>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</si>
  <si>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</si>
  <si>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</si>
  <si>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</si>
  <si>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</si>
  <si>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</si>
  <si>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</si>
  <si>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</si>
  <si>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</si>
  <si>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</si>
  <si>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</si>
  <si>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</si>
  <si>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</si>
  <si>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</si>
  <si>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</si>
  <si>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</si>
  <si>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</si>
  <si>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</si>
  <si>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</si>
  <si>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</si>
  <si>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</si>
  <si>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</si>
  <si>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</si>
  <si>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</si>
  <si>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</si>
  <si>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</si>
  <si>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</si>
  <si>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</si>
  <si>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</si>
  <si>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</si>
  <si>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</si>
  <si>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</si>
  <si>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</si>
  <si>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</si>
  <si>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</si>
  <si>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</si>
  <si>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</si>
  <si>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</si>
  <si>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</si>
  <si>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</si>
  <si>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</si>
  <si>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</si>
  <si>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</si>
  <si>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</si>
  <si>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</si>
  <si>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</si>
  <si>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</si>
  <si>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</si>
  <si>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</si>
  <si>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</si>
  <si>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</si>
  <si>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</si>
  <si>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</si>
  <si>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</si>
  <si>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</si>
  <si>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</si>
  <si>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</si>
  <si>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</si>
  <si>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</si>
  <si>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</si>
  <si>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</si>
  <si>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</si>
  <si>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</si>
  <si>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</si>
  <si>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</si>
  <si>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</si>
  <si>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</si>
  <si>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</si>
  <si>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</si>
  <si>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</si>
  <si>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</si>
  <si>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</si>
  <si>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</si>
  <si>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</si>
  <si>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</si>
  <si>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</si>
  <si>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</si>
  <si>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</si>
  <si>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</si>
  <si>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</si>
  <si>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</si>
  <si>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</si>
  <si>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</si>
  <si>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</si>
  <si>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</si>
  <si>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</si>
  <si>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</si>
  <si>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</si>
  <si>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</si>
  <si>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</si>
  <si>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</si>
  <si>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</si>
  <si>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</si>
  <si>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</si>
  <si>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</si>
  <si>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</si>
  <si>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</si>
  <si>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</si>
  <si>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</si>
  <si>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</si>
  <si>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</si>
  <si>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</si>
  <si>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</si>
  <si>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</si>
  <si>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</si>
  <si>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</si>
  <si>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</si>
  <si>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</si>
  <si>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</si>
  <si>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</si>
  <si>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</si>
  <si>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</si>
  <si>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</si>
  <si>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</si>
  <si>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</si>
  <si>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</si>
  <si>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</si>
  <si>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</si>
  <si>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</si>
  <si>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</si>
  <si>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</si>
  <si>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</si>
  <si>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</si>
  <si>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</si>
  <si>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</si>
  <si>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</si>
  <si>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</si>
  <si>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</si>
  <si>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</si>
  <si>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</si>
  <si>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</si>
  <si>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</si>
  <si>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</si>
  <si>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</si>
  <si>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</si>
  <si>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</si>
  <si>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</si>
  <si>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</si>
  <si>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</si>
  <si>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</si>
  <si>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</si>
  <si>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</si>
  <si>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</si>
  <si>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</si>
  <si>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</si>
  <si>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</si>
  <si>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</si>
  <si>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</si>
  <si>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</si>
  <si>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</si>
  <si>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</si>
  <si>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</si>
  <si>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</si>
  <si>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</si>
  <si>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</si>
  <si>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</si>
  <si>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</si>
  <si>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</si>
  <si>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</si>
  <si>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</si>
  <si>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</si>
  <si>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</si>
  <si>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</si>
  <si>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</si>
  <si>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</si>
  <si>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</si>
  <si>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</si>
  <si>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</si>
  <si>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</si>
  <si>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</si>
  <si>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</si>
  <si>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</si>
  <si>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</si>
  <si>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</si>
  <si>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</si>
  <si>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</si>
  <si>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</si>
  <si>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</si>
  <si>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</si>
  <si>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</si>
  <si>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</si>
  <si>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</si>
  <si>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</si>
  <si>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</si>
  <si>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</si>
  <si>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</si>
  <si>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</si>
  <si>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</si>
  <si>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</si>
  <si>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</si>
  <si>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</si>
  <si>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</si>
  <si>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</si>
  <si>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</si>
  <si>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</si>
  <si>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</si>
  <si>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</si>
  <si>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</si>
  <si>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</si>
  <si>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</si>
  <si>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</si>
  <si>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</si>
  <si>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</si>
  <si>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</si>
  <si>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</si>
  <si>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</si>
  <si>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</si>
  <si>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</si>
  <si>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</si>
  <si>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</si>
  <si>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</si>
  <si>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</si>
  <si>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</si>
  <si>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</si>
  <si>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</si>
  <si>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</si>
  <si>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</si>
  <si>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</si>
  <si>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</si>
  <si>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</si>
  <si>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</si>
  <si>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</si>
  <si>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</si>
  <si>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</si>
  <si>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</si>
  <si>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</si>
  <si>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</si>
  <si>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</si>
  <si>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</si>
  <si>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</si>
  <si>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</si>
  <si>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</si>
  <si>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</si>
  <si>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</si>
  <si>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</si>
  <si>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</si>
  <si>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</si>
  <si>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</si>
  <si>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</si>
  <si>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</si>
  <si>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</si>
  <si>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</si>
  <si>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</si>
  <si>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</si>
  <si>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</si>
  <si>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</si>
  <si>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</si>
  <si>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</si>
  <si>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</si>
  <si>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</si>
  <si>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</si>
  <si>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</si>
  <si>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</si>
  <si>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</si>
  <si>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</si>
  <si>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</si>
  <si>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</si>
  <si>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</si>
  <si>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</si>
  <si>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</si>
  <si>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</si>
  <si>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</si>
  <si>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</si>
  <si>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</si>
  <si>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</si>
  <si>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</si>
  <si>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</si>
  <si>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</si>
  <si>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</si>
  <si>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</si>
  <si>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</si>
  <si>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</si>
  <si>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</si>
  <si>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</si>
  <si>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</si>
  <si>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</si>
  <si>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</si>
  <si>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</si>
  <si>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</si>
  <si>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</si>
  <si>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</si>
  <si>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</si>
  <si>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</si>
  <si>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</si>
  <si>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</si>
  <si>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</si>
  <si>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</si>
  <si>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</si>
  <si>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</si>
  <si>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</si>
  <si>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</si>
  <si>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</si>
  <si>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</si>
  <si>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</si>
  <si>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</si>
  <si>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</si>
  <si>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</si>
  <si>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</si>
  <si>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</si>
  <si>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</si>
  <si>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</si>
  <si>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</si>
  <si>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</si>
  <si>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</si>
  <si>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</si>
  <si>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</si>
  <si>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</si>
  <si>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</si>
  <si>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</si>
  <si>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</si>
  <si>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</si>
  <si>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</si>
  <si>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</si>
  <si>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</si>
  <si>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</si>
  <si>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</si>
  <si>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</si>
  <si>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</si>
  <si>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</si>
  <si>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</si>
  <si>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</si>
  <si>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</si>
  <si>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</si>
  <si>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</si>
  <si>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</si>
  <si>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</si>
  <si>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</si>
  <si>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</si>
  <si>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</si>
  <si>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</si>
  <si>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</si>
  <si>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</si>
  <si>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</si>
  <si>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</si>
  <si>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</si>
  <si>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</si>
  <si>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</si>
  <si>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</si>
  <si>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</si>
  <si>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</si>
  <si>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</si>
  <si>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</si>
  <si>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</si>
  <si>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</si>
  <si>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</si>
  <si>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</si>
  <si>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</si>
  <si>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</si>
  <si>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</si>
  <si>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</si>
  <si>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</si>
  <si>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</si>
  <si>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</si>
  <si>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</si>
  <si>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</si>
  <si>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</si>
  <si>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</si>
  <si>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</si>
  <si>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</si>
  <si>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</si>
  <si>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</si>
  <si>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</si>
  <si>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</si>
  <si>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</si>
  <si>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</si>
  <si>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</si>
  <si>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</si>
  <si>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</si>
  <si>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</si>
  <si>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</si>
  <si>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</si>
  <si>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</si>
  <si>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</si>
  <si>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</si>
  <si>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</si>
  <si>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</si>
  <si>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</si>
  <si>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</si>
  <si>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</si>
  <si>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</si>
  <si>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</si>
  <si>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</si>
  <si>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</si>
  <si>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</si>
  <si>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</si>
  <si>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</si>
  <si>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</si>
  <si>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</si>
  <si>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</si>
  <si>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</si>
  <si>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</si>
  <si>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</si>
  <si>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</si>
  <si>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</si>
  <si>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</si>
  <si>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</si>
  <si>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</si>
  <si>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</si>
  <si>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</si>
  <si>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</si>
  <si>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</si>
  <si>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</si>
  <si>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</si>
  <si>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</si>
  <si>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</si>
  <si>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</si>
  <si>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</si>
  <si>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</si>
  <si>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</si>
  <si>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</si>
  <si>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</si>
  <si>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</si>
  <si>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</si>
  <si>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</si>
  <si>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</si>
  <si>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</si>
  <si>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</si>
  <si>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</si>
  <si>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</si>
  <si>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</si>
  <si>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</si>
  <si>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</si>
  <si>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</si>
  <si>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</si>
  <si>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</si>
  <si>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</si>
  <si>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</si>
  <si>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</si>
  <si>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</si>
  <si>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</si>
  <si>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</si>
  <si>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</si>
  <si>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</si>
  <si>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</si>
  <si>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</si>
  <si>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</si>
  <si>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</si>
  <si>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</si>
  <si>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</si>
  <si>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</si>
  <si>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</si>
  <si>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</si>
  <si>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</si>
  <si>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</si>
  <si>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</si>
  <si>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</si>
  <si>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</si>
  <si>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</si>
  <si>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</si>
  <si>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</si>
  <si>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</si>
  <si>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</si>
  <si>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</si>
  <si>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</si>
  <si>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</si>
  <si>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</si>
  <si>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</si>
  <si>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</si>
  <si>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</si>
  <si>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</si>
  <si>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</si>
  <si>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</si>
  <si>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</si>
  <si>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</si>
  <si>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</si>
  <si>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</si>
  <si>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</si>
  <si>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</si>
  <si>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</si>
  <si>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</si>
  <si>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</si>
  <si>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</si>
  <si>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</si>
  <si>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</si>
  <si>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</si>
  <si>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</si>
  <si>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</si>
  <si>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</si>
  <si>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</si>
  <si>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</si>
  <si>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</si>
  <si>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</si>
  <si>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</si>
  <si>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</si>
  <si>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</si>
  <si>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</si>
  <si>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</si>
  <si>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</si>
  <si>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</si>
  <si>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</si>
  <si>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</si>
  <si>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</si>
  <si>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</si>
  <si>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</si>
  <si>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</si>
  <si>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</si>
  <si>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</si>
  <si>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</si>
  <si>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</si>
  <si>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</si>
  <si>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</si>
  <si>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</si>
  <si>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</si>
  <si>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</si>
  <si>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</si>
  <si>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</si>
  <si>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</si>
  <si>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</si>
  <si>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</si>
  <si>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</si>
  <si>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</si>
  <si>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</si>
  <si>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</si>
  <si>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</si>
  <si>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</si>
  <si>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</si>
  <si>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</si>
  <si>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</si>
  <si>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</si>
  <si>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</si>
  <si>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</si>
  <si>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</si>
  <si>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</si>
  <si>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</si>
  <si>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</si>
  <si>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</si>
  <si>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</si>
  <si>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</si>
  <si>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</si>
  <si>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</si>
  <si>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</si>
  <si>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</si>
  <si>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</si>
  <si>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</si>
  <si>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</si>
  <si>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</si>
  <si>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</si>
  <si>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</si>
  <si>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</si>
  <si>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</si>
  <si>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</si>
  <si>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</si>
  <si>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</si>
  <si>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</si>
  <si>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</si>
  <si>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</si>
  <si>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</si>
  <si>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</si>
  <si>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</si>
  <si>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</si>
  <si>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</si>
  <si>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</si>
  <si>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</si>
  <si>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</si>
  <si>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</si>
  <si>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</si>
  <si>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</si>
  <si>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</si>
  <si>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</si>
  <si>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</si>
  <si>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</si>
  <si>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</si>
  <si>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</si>
  <si>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</si>
  <si>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</si>
  <si>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</si>
  <si>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</si>
  <si>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</si>
  <si>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</si>
  <si>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</si>
  <si>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</si>
  <si>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</si>
  <si>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</si>
  <si>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</si>
  <si>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</si>
  <si>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</si>
  <si>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</si>
  <si>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</si>
  <si>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</si>
  <si>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</si>
  <si>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</si>
  <si>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</si>
  <si>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</si>
  <si>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</si>
  <si>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</si>
  <si>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</si>
  <si>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</si>
  <si>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</si>
  <si>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</si>
  <si>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</si>
  <si>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</si>
  <si>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</si>
  <si>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</si>
  <si>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</si>
  <si>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</si>
  <si>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</si>
  <si>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</si>
  <si>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</si>
  <si>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</si>
  <si>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</si>
  <si>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</si>
  <si>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</si>
  <si>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</si>
  <si>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</si>
  <si>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</si>
  <si>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</si>
  <si>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</si>
  <si>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</si>
  <si>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</si>
  <si>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</si>
  <si>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</si>
  <si>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</si>
  <si>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</si>
  <si>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</si>
  <si>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</si>
  <si>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</si>
  <si>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</si>
  <si>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</si>
  <si>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</si>
  <si>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</si>
  <si>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</si>
  <si>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</si>
  <si>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</si>
  <si>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</si>
  <si>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</si>
  <si>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</si>
  <si>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</si>
  <si>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</si>
  <si>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</si>
  <si>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</si>
  <si>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</si>
  <si>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</si>
  <si>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</si>
  <si>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</si>
  <si>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</si>
  <si>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</si>
  <si>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</si>
  <si>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</si>
  <si>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</si>
  <si>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</si>
  <si>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</si>
  <si>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</si>
  <si>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</si>
  <si>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</si>
  <si>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</si>
  <si>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</si>
  <si>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</si>
  <si>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</si>
  <si>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</si>
  <si>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</si>
  <si>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</si>
  <si>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</si>
  <si>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</si>
  <si>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</si>
  <si>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</si>
  <si>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</si>
  <si>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</si>
  <si>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</si>
  <si>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</si>
  <si>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</si>
  <si>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</si>
  <si>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</si>
  <si>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</si>
  <si>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</si>
  <si>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</si>
  <si>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</si>
  <si>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</si>
  <si>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</si>
  <si>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</si>
  <si>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</si>
  <si>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</si>
  <si>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</si>
  <si>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</si>
  <si>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</si>
  <si>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</si>
  <si>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</si>
  <si>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</si>
  <si>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</si>
  <si>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</si>
  <si>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</si>
  <si>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</si>
  <si>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</si>
  <si>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</si>
  <si>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</si>
  <si>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</si>
  <si>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</si>
  <si>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</si>
  <si>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</si>
  <si>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</si>
  <si>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</si>
  <si>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</si>
  <si>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</si>
  <si>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</si>
  <si>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</si>
  <si>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</si>
  <si>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</si>
  <si>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</si>
  <si>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</si>
  <si>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</si>
  <si>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</si>
  <si>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</si>
  <si>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</si>
  <si>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</si>
  <si>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</si>
  <si>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</si>
  <si>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</si>
  <si>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</si>
  <si>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</si>
  <si>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</si>
  <si>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</si>
  <si>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</si>
  <si>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</si>
  <si>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</si>
  <si>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</si>
  <si>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</si>
  <si>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</si>
  <si>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</si>
  <si>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</si>
  <si>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</si>
  <si>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</si>
  <si>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</si>
  <si>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</si>
  <si>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</si>
  <si>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</si>
  <si>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</si>
  <si>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</si>
  <si>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</si>
  <si>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</si>
  <si>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</si>
  <si>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</si>
  <si>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</si>
  <si>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</si>
  <si>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</si>
  <si>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</si>
  <si>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</si>
  <si>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</si>
  <si>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</si>
  <si>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</si>
  <si>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</si>
  <si>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</si>
  <si>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</si>
  <si>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</si>
  <si>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</si>
  <si>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</si>
  <si>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</si>
  <si>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</si>
  <si>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</si>
  <si>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</si>
  <si>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</si>
  <si>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</si>
  <si>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</si>
  <si>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</si>
  <si>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</si>
  <si>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</si>
  <si>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</si>
  <si>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</si>
  <si>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</si>
  <si>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</si>
  <si>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</si>
  <si>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</si>
  <si>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</si>
  <si>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</si>
  <si>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</si>
  <si>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</si>
  <si>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</si>
  <si>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</si>
  <si>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</si>
  <si>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</si>
  <si>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</si>
  <si>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</si>
  <si>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</si>
  <si>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</si>
  <si>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</si>
  <si>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</si>
  <si>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</si>
  <si>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</si>
  <si>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</si>
  <si>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</si>
  <si>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</si>
  <si>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</si>
  <si>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</si>
  <si>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</si>
  <si>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</si>
  <si>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</si>
  <si>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</si>
  <si>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</si>
  <si>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</si>
  <si>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</si>
  <si>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</si>
  <si>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</si>
  <si>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</si>
  <si>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</si>
  <si>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</si>
  <si>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</si>
  <si>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</si>
  <si>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</si>
  <si>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</si>
  <si>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</si>
  <si>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</si>
  <si>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</si>
  <si>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</si>
  <si>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</si>
  <si>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</si>
  <si>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</si>
  <si>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</si>
  <si>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</si>
  <si>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</si>
  <si>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</si>
  <si>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</si>
  <si>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</si>
  <si>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</si>
  <si>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</si>
  <si>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</si>
  <si>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</si>
  <si>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</si>
  <si>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</si>
  <si>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</si>
  <si>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</si>
  <si>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</si>
  <si>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</si>
  <si>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</si>
  <si>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</si>
  <si>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</si>
  <si>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</si>
  <si>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</si>
  <si>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</si>
  <si>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</si>
  <si>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</si>
  <si>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</si>
  <si>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</si>
  <si>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</si>
  <si>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</si>
  <si>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</si>
  <si>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</si>
  <si>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</si>
  <si>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</si>
  <si>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</si>
  <si>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</si>
  <si>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</si>
  <si>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</si>
  <si>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</si>
  <si>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</si>
  <si>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</si>
  <si>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</si>
  <si>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</si>
  <si>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</si>
  <si>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</si>
  <si>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</si>
  <si>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</si>
  <si>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</si>
  <si>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</si>
  <si>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</si>
  <si>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</si>
  <si>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</si>
  <si>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</si>
  <si>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</si>
  <si>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</si>
  <si>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</si>
  <si>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</si>
  <si>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</si>
  <si>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</si>
  <si>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</si>
  <si>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</si>
  <si>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</si>
  <si>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</si>
  <si>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</si>
  <si>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</si>
  <si>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</si>
  <si>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</si>
  <si>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</si>
  <si>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</si>
  <si>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</si>
  <si>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</si>
  <si>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</si>
  <si>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</si>
  <si>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</si>
  <si>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</si>
  <si>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</si>
  <si>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</si>
  <si>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</si>
  <si>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</si>
  <si>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</si>
  <si>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</si>
  <si>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</si>
  <si>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</si>
  <si>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</si>
  <si>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</si>
  <si>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</si>
  <si>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</si>
  <si>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</si>
  <si>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</si>
  <si>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</si>
  <si>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</si>
  <si>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</si>
  <si>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</si>
  <si>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</si>
  <si>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</si>
  <si>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</si>
  <si>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</si>
  <si>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</si>
  <si>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</si>
  <si>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</si>
  <si>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</si>
  <si>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</si>
  <si>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</si>
  <si>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</si>
  <si>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</si>
  <si>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</si>
  <si>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</si>
  <si>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</si>
  <si>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</si>
  <si>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</si>
  <si>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</si>
  <si>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</si>
  <si>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</si>
  <si>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</si>
  <si>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</si>
  <si>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</si>
  <si>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</si>
  <si>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</si>
  <si>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</si>
  <si>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</si>
  <si>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</si>
  <si>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</si>
  <si>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</si>
  <si>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</si>
  <si>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</si>
  <si>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</si>
  <si>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</si>
  <si>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</si>
  <si>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</si>
  <si>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</si>
  <si>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</si>
  <si>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</si>
  <si>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</si>
  <si>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</si>
  <si>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</si>
  <si>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</si>
  <si>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</si>
  <si>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</si>
  <si>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</si>
  <si>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</si>
  <si>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</si>
  <si>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</si>
  <si>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</si>
  <si>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</si>
  <si>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</si>
  <si>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</si>
  <si>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</si>
  <si>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</si>
  <si>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</si>
  <si>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</si>
  <si>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</si>
  <si>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</si>
  <si>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</si>
  <si>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</si>
  <si>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</si>
  <si>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</si>
  <si>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</si>
  <si>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</si>
  <si>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</si>
  <si>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</si>
  <si>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</si>
  <si>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</si>
  <si>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</si>
  <si>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</si>
  <si>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</si>
  <si>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</si>
  <si>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</si>
  <si>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</si>
  <si>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</si>
  <si>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</si>
  <si>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</si>
  <si>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</si>
  <si>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</si>
  <si>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</si>
  <si>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</si>
  <si>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</si>
  <si>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</si>
  <si>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</si>
  <si>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</si>
  <si>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</si>
  <si>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</si>
  <si>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</si>
  <si>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</si>
  <si>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</si>
  <si>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</si>
  <si>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</si>
  <si>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</si>
  <si>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</si>
  <si>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</si>
  <si>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</si>
  <si>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</si>
  <si>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</si>
  <si>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</si>
  <si>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</si>
  <si>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</si>
  <si>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</si>
  <si>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</si>
  <si>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</si>
  <si>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</si>
  <si>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</si>
  <si>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</si>
  <si>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</si>
  <si>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</si>
  <si>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</si>
  <si>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</si>
  <si>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</si>
  <si>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</si>
  <si>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</si>
  <si>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</si>
  <si>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</si>
  <si>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</si>
  <si>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</si>
  <si>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</si>
  <si>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</si>
  <si>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</si>
  <si>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</si>
  <si>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</si>
  <si>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</si>
  <si>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</si>
  <si>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</si>
  <si>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</si>
  <si>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</si>
  <si>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</si>
  <si>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</si>
  <si>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</si>
  <si>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</si>
  <si>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</si>
  <si>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</si>
  <si>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</si>
  <si>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</si>
  <si>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</si>
  <si>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</si>
  <si>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</si>
  <si>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</si>
  <si>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</si>
  <si>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</si>
  <si>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</si>
  <si>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</si>
  <si>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</si>
  <si>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</si>
  <si>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</si>
  <si>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</si>
  <si>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</si>
  <si>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</si>
  <si>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</si>
  <si>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</si>
  <si>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</si>
  <si>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</si>
  <si>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</si>
  <si>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</si>
  <si>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</si>
  <si>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</si>
  <si>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</si>
  <si>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</si>
  <si>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</si>
  <si>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</si>
  <si>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</si>
  <si>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</si>
  <si>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</si>
  <si>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</si>
  <si>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</si>
  <si>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</si>
  <si>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</si>
  <si>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</si>
  <si>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</si>
  <si>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</si>
  <si>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</si>
  <si>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</si>
  <si>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</si>
  <si>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</si>
  <si>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</si>
  <si>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</si>
  <si>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</si>
  <si>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</si>
  <si>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</si>
  <si>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</si>
  <si>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</si>
  <si>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</si>
  <si>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</si>
  <si>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</si>
  <si>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</si>
  <si>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</si>
  <si>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</si>
  <si>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</si>
  <si>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</si>
  <si>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</si>
  <si>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</si>
  <si>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</si>
  <si>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</si>
  <si>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</si>
  <si>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</si>
  <si>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</si>
  <si>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</si>
  <si>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</si>
  <si>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</si>
  <si>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</si>
  <si>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</si>
  <si>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</si>
  <si>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</si>
  <si>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</si>
  <si>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</si>
  <si>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</si>
  <si>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</si>
  <si>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</si>
  <si>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</si>
  <si>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</si>
  <si>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</si>
  <si>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</si>
  <si>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</si>
  <si>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</si>
  <si>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</si>
  <si>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</si>
  <si>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</si>
  <si>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</si>
  <si>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</si>
  <si>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</si>
  <si>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</si>
  <si>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</si>
  <si>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</si>
  <si>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</si>
  <si>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</si>
  <si>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</si>
  <si>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</si>
  <si>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</si>
  <si>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</si>
  <si>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</si>
  <si>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</si>
  <si>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</si>
  <si>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</si>
  <si>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</si>
  <si>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</si>
  <si>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</si>
  <si>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</si>
  <si>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</si>
  <si>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</si>
  <si>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</si>
  <si>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</si>
  <si>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</si>
  <si>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</si>
  <si>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</si>
  <si>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</si>
  <si>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</si>
  <si>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</si>
  <si>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</si>
  <si>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</si>
  <si>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</si>
  <si>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</si>
  <si>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</si>
  <si>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</si>
  <si>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</si>
  <si>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</si>
  <si>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</si>
  <si>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</si>
  <si>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</si>
  <si>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</si>
  <si>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</si>
  <si>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</si>
  <si>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</si>
  <si>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</si>
  <si>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</si>
  <si>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</si>
  <si>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</si>
  <si>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</si>
  <si>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</si>
  <si>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</si>
  <si>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</si>
  <si>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</si>
  <si>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</si>
  <si>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</si>
  <si>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</si>
  <si>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</si>
  <si>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</si>
  <si>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</si>
  <si>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</si>
  <si>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</si>
  <si>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</si>
  <si>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</si>
  <si>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</si>
  <si>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</si>
  <si>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</si>
  <si>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</si>
  <si>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</si>
  <si>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</si>
  <si>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</si>
  <si>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</si>
  <si>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</si>
  <si>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</si>
  <si>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</si>
  <si>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</si>
  <si>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</si>
  <si>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</si>
  <si>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</si>
  <si>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</si>
  <si>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</si>
  <si>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</si>
  <si>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</si>
  <si>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</si>
  <si>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</si>
  <si>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</si>
  <si>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</si>
  <si>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</si>
  <si>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</si>
  <si>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</si>
  <si>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</si>
  <si>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</si>
  <si>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</si>
  <si>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</si>
  <si>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</si>
  <si>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</si>
  <si>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</si>
  <si>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</si>
  <si>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</si>
  <si>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</si>
  <si>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</si>
  <si>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</si>
  <si>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</si>
  <si>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</si>
  <si>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</si>
  <si>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</si>
  <si>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</si>
  <si>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</si>
  <si>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</si>
  <si>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</si>
  <si>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</si>
  <si>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</si>
  <si>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</si>
  <si>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</si>
  <si>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</si>
  <si>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</si>
  <si>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</si>
  <si>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</si>
  <si>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</si>
  <si>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</si>
  <si>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</si>
  <si>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</si>
  <si>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</si>
  <si>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</si>
  <si>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</si>
  <si>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</si>
  <si>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</si>
  <si>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</si>
  <si>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</si>
  <si>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</si>
  <si>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</si>
  <si>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</si>
  <si>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</si>
  <si>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</si>
  <si>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</si>
  <si>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</si>
  <si>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</si>
  <si>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</si>
  <si>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</si>
  <si>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</si>
  <si>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</si>
  <si>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</si>
  <si>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</si>
  <si>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</si>
  <si>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</si>
  <si>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</si>
  <si>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</si>
  <si>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</si>
  <si>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</si>
  <si>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</si>
  <si>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</si>
  <si>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</si>
  <si>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</si>
  <si>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</si>
  <si>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</si>
  <si>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</si>
  <si>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</si>
  <si>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</si>
  <si>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</si>
  <si>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</si>
  <si>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</si>
  <si>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</si>
  <si>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</si>
  <si>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</si>
  <si>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</si>
  <si>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</si>
  <si>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</si>
  <si>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</si>
  <si>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</si>
  <si>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</si>
  <si>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</si>
  <si>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</si>
  <si>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</si>
  <si>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</si>
  <si>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</si>
  <si>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</si>
  <si>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</si>
  <si>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</si>
  <si>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</si>
  <si>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</si>
  <si>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</si>
  <si>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</si>
  <si>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</si>
  <si>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</si>
  <si>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</si>
  <si>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</si>
  <si>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</si>
  <si>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</si>
  <si>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</si>
  <si>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</si>
  <si>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</si>
  <si>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</si>
  <si>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</si>
  <si>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</si>
  <si>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</si>
  <si>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</si>
  <si>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</si>
  <si>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</si>
  <si>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</si>
  <si>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</si>
  <si>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</si>
  <si>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</si>
  <si>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</si>
  <si>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</si>
  <si>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</si>
  <si>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</si>
  <si>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</si>
  <si>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</si>
  <si>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</si>
  <si>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</si>
  <si>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</si>
  <si>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</si>
  <si>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</si>
  <si>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</si>
  <si>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</si>
  <si>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</si>
  <si>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</si>
  <si>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</si>
  <si>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</si>
  <si>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</si>
  <si>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</si>
  <si>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</si>
  <si>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</si>
  <si>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</si>
  <si>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</si>
  <si>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</si>
  <si>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</si>
  <si>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</si>
  <si>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</si>
  <si>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</si>
  <si>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</si>
  <si>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</si>
  <si>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</si>
  <si>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</si>
  <si>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</si>
  <si>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</si>
  <si>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</si>
  <si>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</si>
  <si>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</si>
  <si>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</si>
  <si>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</si>
  <si>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</si>
  <si>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</si>
  <si>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</si>
  <si>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</si>
  <si>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</si>
  <si>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</si>
  <si>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</si>
  <si>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</si>
  <si>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</si>
  <si>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</si>
  <si>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</si>
  <si>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</si>
  <si>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</si>
  <si>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</si>
  <si>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</si>
  <si>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</si>
  <si>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</si>
  <si>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</si>
  <si>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</si>
  <si>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</si>
  <si>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</si>
  <si>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</si>
  <si>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</si>
  <si>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</si>
  <si>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</si>
  <si>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</si>
  <si>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</si>
  <si>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</si>
  <si>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</si>
  <si>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</si>
  <si>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</si>
  <si>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</si>
  <si>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</si>
  <si>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</si>
  <si>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</si>
  <si>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</si>
  <si>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</si>
  <si>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</si>
  <si>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</si>
  <si>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</si>
  <si>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</si>
  <si>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</si>
  <si>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</si>
  <si>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</si>
  <si>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</si>
  <si>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</si>
  <si>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</si>
  <si>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</si>
  <si>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</si>
  <si>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</si>
  <si>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</si>
  <si>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</si>
  <si>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</si>
  <si>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</si>
  <si>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</si>
  <si>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</si>
  <si>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</si>
  <si>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</si>
  <si>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</si>
  <si>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</si>
  <si>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</si>
  <si>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</si>
  <si>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</si>
  <si>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</si>
  <si>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</si>
  <si>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</si>
  <si>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</si>
  <si>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</si>
  <si>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</si>
  <si>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</si>
  <si>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</si>
  <si>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</si>
  <si>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</si>
  <si>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</si>
  <si>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</si>
  <si>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</si>
  <si>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</si>
  <si>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</si>
  <si>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</si>
  <si>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</si>
  <si>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</si>
  <si>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</si>
  <si>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</si>
  <si>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</si>
  <si>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</si>
  <si>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</si>
  <si>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</si>
  <si>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</si>
  <si>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</si>
  <si>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</si>
  <si>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</si>
  <si>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</si>
  <si>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</si>
  <si>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</si>
  <si>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</si>
  <si>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</si>
  <si>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</si>
  <si>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</si>
  <si>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</si>
  <si>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</si>
  <si>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</si>
  <si>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</si>
  <si>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</si>
  <si>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</si>
  <si>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</si>
  <si>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</si>
  <si>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</si>
  <si>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</si>
  <si>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</si>
  <si>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</si>
  <si>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</si>
  <si>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</si>
  <si>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</si>
  <si>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</si>
  <si>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</si>
  <si>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</si>
  <si>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</si>
  <si>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</si>
  <si>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</si>
  <si>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</si>
  <si>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</si>
  <si>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</si>
  <si>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</si>
  <si>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</si>
  <si>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</si>
  <si>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</si>
  <si>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</si>
  <si>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</si>
  <si>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</si>
  <si>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</si>
  <si>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</si>
  <si>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</si>
  <si>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</si>
  <si>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</si>
  <si>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</si>
  <si>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</si>
  <si>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</si>
  <si>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</si>
  <si>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</si>
  <si>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</si>
  <si>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</si>
  <si>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</si>
  <si>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</si>
  <si>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</si>
  <si>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</si>
  <si>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</si>
  <si>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</si>
  <si>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</si>
  <si>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</si>
  <si>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</si>
  <si>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</si>
  <si>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</si>
  <si>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</si>
  <si>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</si>
  <si>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</si>
  <si>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</si>
  <si>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</si>
  <si>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</si>
  <si>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</si>
  <si>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</si>
  <si>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</si>
  <si>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</si>
  <si>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</si>
  <si>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</si>
  <si>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</si>
  <si>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</si>
  <si>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</si>
  <si>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</si>
  <si>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</si>
  <si>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</si>
  <si>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</si>
  <si>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</si>
  <si>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</si>
  <si>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</si>
  <si>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</si>
  <si>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</si>
  <si>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</si>
  <si>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</si>
  <si>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</si>
  <si>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</si>
  <si>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</si>
  <si>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</si>
  <si>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</si>
  <si>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</si>
  <si>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</si>
  <si>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</si>
  <si>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</si>
  <si>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</si>
  <si>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</si>
  <si>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</si>
  <si>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</si>
  <si>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</si>
  <si>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</si>
  <si>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</si>
  <si>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</si>
  <si>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</si>
  <si>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</si>
  <si>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</si>
  <si>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</si>
  <si>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</si>
  <si>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</si>
  <si>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</si>
  <si>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</si>
  <si>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</si>
  <si>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</si>
  <si>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</si>
  <si>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</si>
  <si>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</si>
  <si>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</si>
  <si>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</si>
  <si>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</si>
  <si>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</si>
  <si>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</si>
  <si>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</si>
  <si>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</si>
  <si>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</si>
  <si>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</si>
  <si>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</si>
  <si>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</si>
  <si>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</si>
  <si>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</si>
  <si>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</si>
  <si>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</si>
  <si>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</si>
  <si>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</si>
  <si>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</si>
  <si>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</si>
  <si>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</si>
  <si>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</si>
  <si>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</si>
  <si>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</si>
  <si>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</si>
  <si>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</si>
  <si>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</si>
  <si>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</si>
  <si>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</si>
  <si>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</si>
  <si>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</si>
  <si>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</si>
  <si>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</si>
  <si>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</si>
  <si>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</si>
  <si>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</si>
  <si>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</si>
  <si>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</si>
  <si>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</si>
  <si>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</si>
  <si>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</si>
  <si>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</si>
  <si>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</si>
  <si>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</si>
  <si>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</si>
  <si>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</si>
  <si>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</si>
  <si>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</si>
  <si>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</si>
  <si>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</si>
  <si>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</si>
  <si>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</si>
  <si>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</si>
  <si>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</si>
  <si>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</si>
  <si>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</si>
  <si>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</si>
  <si>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</si>
  <si>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</si>
  <si>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</si>
  <si>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</si>
  <si>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</si>
  <si>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</si>
  <si>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</si>
  <si>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</si>
  <si>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</si>
  <si>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</si>
  <si>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</si>
  <si>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</si>
  <si>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</si>
  <si>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</si>
  <si>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</si>
  <si>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</si>
  <si>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</si>
  <si>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</si>
  <si>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</si>
  <si>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</si>
  <si>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</si>
  <si>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</si>
  <si>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</si>
  <si>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</si>
  <si>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</si>
  <si>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</si>
  <si>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</si>
  <si>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</si>
  <si>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</si>
  <si>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</si>
  <si>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</si>
  <si>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</si>
  <si>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</si>
  <si>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</si>
  <si>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</si>
  <si>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</si>
  <si>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</si>
  <si>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</si>
  <si>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</si>
  <si>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</si>
  <si>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</si>
  <si>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</si>
  <si>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</si>
  <si>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</si>
  <si>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</si>
  <si>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</si>
  <si>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</si>
  <si>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</si>
  <si>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</si>
  <si>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</si>
  <si>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</si>
  <si>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</si>
  <si>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</si>
  <si>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</si>
  <si>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</si>
  <si>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</si>
  <si>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</si>
  <si>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</si>
  <si>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</si>
  <si>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</si>
  <si>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</si>
  <si>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</si>
  <si>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</si>
  <si>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</si>
  <si>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</si>
  <si>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</si>
  <si>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</si>
  <si>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</si>
  <si>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</si>
  <si>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</si>
  <si>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</si>
  <si>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</si>
  <si>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</si>
  <si>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</si>
  <si>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</si>
  <si>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</si>
  <si>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</si>
  <si>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</si>
  <si>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</si>
  <si>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</si>
  <si>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</si>
  <si>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</si>
  <si>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</si>
  <si>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</si>
  <si>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</si>
  <si>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</si>
  <si>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</si>
  <si>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</si>
  <si>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</si>
  <si>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</si>
  <si>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</si>
  <si>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</si>
  <si>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</si>
  <si>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</si>
  <si>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</si>
  <si>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</si>
  <si>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</si>
  <si>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</si>
  <si>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</si>
  <si>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</si>
  <si>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</si>
  <si>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</si>
  <si>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</si>
  <si>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</si>
  <si>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</si>
  <si>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</si>
  <si>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</si>
  <si>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</si>
  <si>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</si>
  <si>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</si>
  <si>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</si>
  <si>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</si>
  <si>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</si>
  <si>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</si>
  <si>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</si>
  <si>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</si>
  <si>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</si>
  <si>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</si>
  <si>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</si>
  <si>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</si>
  <si>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</si>
  <si>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</si>
  <si>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</si>
  <si>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</si>
  <si>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</si>
  <si>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</si>
  <si>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</si>
  <si>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</si>
  <si>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</si>
  <si>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</si>
  <si>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</si>
  <si>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</si>
  <si>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</si>
  <si>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</si>
  <si>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</si>
  <si>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</si>
  <si>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</si>
  <si>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</si>
  <si>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</si>
  <si>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</si>
  <si>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</si>
  <si>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</si>
  <si>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</si>
  <si>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</si>
  <si>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</si>
  <si>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</si>
  <si>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</si>
  <si>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</si>
  <si>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</si>
  <si>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</si>
  <si>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</si>
  <si>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</si>
  <si>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</si>
  <si>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</si>
  <si>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</si>
  <si>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</si>
  <si>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</si>
  <si>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</si>
  <si>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</si>
  <si>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</si>
  <si>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</si>
  <si>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</si>
  <si>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</si>
  <si>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</si>
  <si>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</si>
  <si>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</si>
  <si>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</si>
  <si>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</si>
  <si>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</si>
  <si>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</si>
  <si>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</si>
  <si>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</si>
  <si>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</si>
  <si>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</si>
  <si>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</si>
  <si>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</si>
  <si>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</si>
  <si>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</si>
  <si>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</si>
  <si>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</si>
  <si>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</si>
  <si>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</si>
  <si>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</si>
  <si>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</si>
  <si>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</si>
  <si>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</si>
  <si>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</si>
  <si>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</si>
  <si>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</si>
  <si>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</si>
  <si>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</si>
  <si>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</si>
  <si>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</si>
  <si>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</si>
  <si>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</si>
  <si>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</si>
  <si>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</si>
  <si>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</si>
  <si>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</si>
  <si>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</si>
  <si>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</si>
  <si>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</si>
  <si>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</si>
  <si>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</si>
  <si>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</si>
  <si>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</si>
  <si>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</si>
  <si>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</si>
  <si>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</si>
  <si>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</si>
  <si>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</si>
  <si>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</si>
  <si>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</si>
  <si>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</si>
  <si>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</si>
  <si>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</si>
  <si>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</si>
  <si>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</si>
  <si>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</si>
  <si>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</si>
  <si>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</si>
  <si>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</si>
  <si>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</si>
  <si>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</si>
  <si>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</si>
  <si>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</si>
  <si>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</si>
  <si>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</si>
  <si>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</si>
  <si>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</si>
  <si>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</si>
  <si>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</si>
  <si>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</si>
  <si>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</si>
  <si>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</si>
  <si>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</si>
  <si>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</si>
  <si>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</si>
  <si>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</si>
  <si>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</si>
  <si>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</si>
  <si>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</si>
  <si>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</si>
  <si>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</si>
  <si>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</si>
  <si>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</si>
  <si>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</si>
  <si>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</si>
  <si>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</si>
  <si>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</si>
  <si>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</si>
  <si>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</si>
  <si>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</si>
  <si>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</si>
  <si>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</si>
  <si>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</si>
  <si>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</si>
  <si>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</si>
  <si>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</si>
  <si>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</si>
  <si>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</si>
  <si>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</si>
  <si>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</si>
  <si>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</si>
  <si>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</si>
  <si>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</si>
  <si>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</si>
  <si>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</si>
  <si>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</si>
  <si>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</si>
  <si>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</si>
  <si>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</si>
  <si>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</si>
  <si>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</si>
  <si>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</si>
  <si>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</si>
  <si>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</si>
  <si>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</si>
  <si>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</si>
  <si>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</si>
  <si>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</si>
  <si>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</si>
  <si>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</si>
  <si>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</si>
  <si>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</si>
  <si>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</si>
  <si>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</si>
  <si>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</si>
  <si>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</si>
  <si>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</si>
  <si>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</si>
  <si>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</si>
  <si>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</si>
  <si>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</si>
  <si>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</si>
  <si>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</si>
  <si>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</si>
  <si>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</si>
  <si>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</si>
  <si>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</si>
  <si>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</si>
  <si>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</si>
  <si>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</si>
  <si>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</si>
  <si>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</si>
  <si>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</si>
  <si>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</si>
  <si>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</si>
  <si>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</si>
  <si>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</si>
  <si>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</si>
  <si>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</si>
  <si>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</si>
  <si>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</si>
  <si>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</si>
  <si>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</si>
  <si>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</si>
  <si>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</si>
  <si>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</si>
  <si>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</si>
  <si>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</si>
  <si>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</si>
  <si>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</si>
  <si>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</si>
  <si>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</si>
  <si>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</si>
  <si>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</si>
  <si>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</si>
  <si>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</si>
  <si>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</si>
  <si>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</si>
  <si>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</si>
  <si>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</si>
  <si>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</si>
  <si>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</si>
  <si>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</si>
  <si>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</si>
  <si>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</si>
  <si>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</si>
  <si>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</si>
  <si>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</si>
  <si>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</si>
  <si>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</si>
  <si>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</si>
  <si>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</si>
  <si>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</si>
  <si>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</si>
  <si>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</si>
  <si>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</si>
  <si>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</si>
  <si>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</si>
  <si>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</si>
  <si>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</si>
  <si>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</si>
  <si>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</si>
  <si>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</si>
  <si>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</si>
  <si>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</si>
  <si>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</si>
  <si>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</si>
  <si>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</si>
  <si>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</si>
  <si>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</si>
  <si>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</si>
  <si>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</si>
  <si>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</si>
  <si>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</si>
  <si>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</si>
  <si>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</si>
  <si>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</si>
  <si>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</si>
  <si>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</si>
  <si>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</si>
  <si>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</si>
  <si>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</si>
  <si>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</si>
  <si>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</si>
  <si>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</si>
  <si>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</si>
  <si>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</si>
  <si>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</si>
  <si>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</si>
  <si>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</si>
  <si>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</si>
  <si>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</si>
  <si>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</si>
  <si>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</si>
  <si>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</si>
  <si>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</si>
  <si>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</si>
  <si>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</si>
  <si>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</si>
  <si>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</si>
  <si>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</si>
  <si>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</si>
  <si>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</si>
  <si>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</si>
  <si>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</si>
  <si>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</si>
  <si>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</si>
  <si>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</si>
  <si>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</si>
  <si>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</si>
  <si>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</si>
  <si>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</si>
  <si>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</si>
  <si>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</si>
  <si>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</si>
  <si>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</si>
  <si>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</si>
  <si>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</si>
  <si>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</si>
  <si>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</si>
  <si>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</si>
  <si>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</si>
  <si>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</si>
  <si>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</si>
  <si>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</si>
  <si>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</si>
  <si>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</si>
  <si>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</si>
  <si>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</si>
  <si>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</si>
  <si>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</si>
  <si>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</si>
  <si>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</si>
  <si>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</si>
  <si>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</si>
  <si>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</si>
  <si>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</si>
  <si>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</si>
  <si>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</si>
  <si>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</si>
  <si>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</si>
  <si>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</si>
  <si>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</si>
  <si>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</si>
  <si>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</si>
  <si>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</si>
  <si>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</si>
  <si>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</si>
  <si>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</si>
  <si>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</si>
  <si>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</si>
  <si>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</si>
  <si>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</si>
  <si>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</si>
  <si>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</si>
  <si>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</si>
  <si>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</si>
  <si>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</si>
  <si>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</si>
  <si>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</si>
  <si>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</si>
  <si>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</si>
  <si>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</si>
  <si>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</si>
  <si>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</si>
  <si>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</si>
  <si>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</si>
  <si>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</si>
  <si>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</si>
  <si>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</si>
  <si>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</si>
  <si>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</si>
  <si>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</si>
  <si>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</si>
  <si>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</si>
  <si>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</si>
  <si>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</si>
  <si>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</si>
  <si>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</si>
  <si>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</si>
  <si>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</si>
  <si>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</si>
  <si>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</si>
  <si>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</si>
  <si>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</si>
  <si>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</si>
  <si>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</si>
  <si>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</si>
  <si>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</si>
  <si>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</si>
  <si>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</si>
  <si>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</si>
  <si>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</si>
  <si>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</si>
  <si>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</si>
  <si>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</si>
  <si>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</si>
  <si>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</si>
  <si>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</si>
  <si>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</si>
  <si>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</si>
  <si>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</si>
  <si>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</si>
  <si>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</si>
  <si>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</si>
  <si>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</si>
  <si>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</si>
  <si>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</si>
  <si>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</si>
  <si>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</si>
  <si>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</si>
  <si>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</si>
  <si>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</si>
  <si>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</si>
  <si>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</si>
  <si>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</si>
  <si>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</si>
  <si>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</si>
  <si>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</si>
  <si>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</si>
  <si>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</si>
  <si>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</si>
  <si>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</si>
  <si>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</si>
  <si>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</si>
  <si>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</si>
  <si>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</si>
  <si>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</si>
  <si>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</si>
  <si>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</si>
  <si>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</si>
  <si>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</si>
  <si>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</si>
  <si>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</si>
  <si>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</si>
  <si>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</si>
  <si>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</si>
  <si>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</si>
  <si>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</si>
  <si>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</si>
  <si>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</si>
  <si>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</si>
  <si>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</si>
  <si>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</si>
  <si>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</si>
  <si>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</si>
  <si>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</si>
  <si>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</si>
  <si>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</si>
  <si>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</si>
  <si>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</si>
  <si>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</si>
  <si>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</si>
  <si>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</si>
  <si>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</si>
  <si>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</si>
  <si>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</si>
  <si>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</si>
  <si>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</si>
  <si>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</si>
  <si>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</si>
  <si>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</si>
  <si>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</si>
  <si>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</si>
  <si>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</si>
  <si>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</si>
  <si>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</si>
  <si>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</si>
  <si>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</si>
  <si>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</si>
  <si>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</si>
  <si>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</si>
  <si>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</si>
  <si>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</si>
  <si>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</si>
  <si>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</si>
  <si>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</si>
  <si>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</si>
  <si>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</si>
  <si>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</si>
  <si>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</si>
  <si>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</si>
  <si>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</si>
  <si>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</si>
  <si>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</si>
  <si>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</si>
  <si>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</si>
  <si>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</si>
  <si>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</si>
  <si>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</si>
  <si>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</si>
  <si>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</si>
  <si>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</si>
  <si>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</si>
  <si>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</si>
  <si>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</si>
  <si>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</si>
  <si>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</si>
  <si>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</si>
  <si>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</si>
  <si>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</si>
  <si>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</si>
  <si>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</si>
  <si>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</si>
  <si>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</si>
  <si>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</si>
  <si>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</si>
  <si>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</si>
  <si>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</si>
  <si>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</si>
  <si>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</si>
  <si>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</si>
  <si>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</si>
  <si>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</si>
  <si>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</si>
  <si>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</si>
  <si>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</si>
  <si>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</si>
  <si>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</si>
  <si>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</si>
  <si>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</si>
  <si>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</si>
  <si>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</si>
  <si>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</si>
  <si>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</si>
  <si>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</si>
  <si>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</si>
  <si>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</si>
  <si>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</si>
  <si>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</si>
  <si>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</si>
  <si>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</si>
  <si>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</si>
  <si>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</si>
  <si>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</si>
  <si>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</si>
  <si>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</si>
  <si>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</si>
  <si>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</si>
  <si>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</si>
  <si>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</si>
  <si>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</si>
  <si>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</si>
  <si>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</si>
  <si>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</si>
  <si>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</si>
  <si>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</si>
  <si>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</si>
  <si>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</si>
  <si>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</si>
  <si>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</si>
  <si>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</si>
  <si>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</si>
  <si>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</si>
  <si>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</si>
  <si>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</si>
  <si>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</si>
  <si>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</si>
  <si>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</si>
  <si>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</si>
  <si>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</si>
  <si>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</si>
  <si>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</si>
  <si>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</si>
  <si>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</si>
  <si>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</si>
  <si>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</si>
  <si>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</si>
  <si>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</si>
  <si>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</si>
  <si>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</si>
  <si>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</si>
  <si>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</si>
  <si>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</si>
  <si>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</si>
  <si>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</si>
  <si>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</si>
  <si>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</si>
  <si>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</si>
  <si>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</si>
  <si>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</si>
  <si>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</si>
  <si>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</si>
  <si>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</si>
  <si>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</si>
  <si>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</si>
  <si>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</si>
  <si>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</si>
  <si>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</si>
  <si>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</si>
  <si>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</si>
  <si>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</si>
  <si>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</si>
  <si>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</si>
  <si>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</si>
  <si>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</si>
  <si>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</si>
  <si>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</si>
  <si>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</si>
  <si>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</si>
  <si>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</si>
  <si>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</si>
  <si>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</si>
  <si>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</si>
  <si>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</si>
  <si>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</si>
  <si>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</si>
  <si>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</si>
  <si>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</si>
  <si>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</si>
  <si>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</si>
  <si>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</si>
  <si>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</si>
  <si>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</si>
  <si>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</si>
  <si>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</si>
  <si>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</si>
  <si>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</si>
  <si>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</si>
  <si>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</si>
  <si>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</si>
  <si>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</si>
  <si>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</si>
  <si>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</si>
  <si>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</si>
  <si>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</si>
  <si>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</si>
  <si>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</si>
  <si>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</si>
  <si>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</si>
  <si>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</si>
  <si>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</si>
  <si>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</si>
  <si>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</si>
  <si>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</si>
  <si>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</si>
  <si>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</si>
  <si>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</si>
  <si>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</si>
  <si>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</si>
  <si>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</si>
  <si>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</si>
  <si>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</si>
  <si>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</si>
  <si>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</si>
  <si>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</si>
  <si>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</si>
  <si>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</si>
  <si>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</si>
  <si>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</si>
  <si>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</si>
  <si>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</si>
  <si>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</si>
  <si>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</si>
  <si>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</si>
  <si>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</si>
  <si>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</si>
  <si>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</si>
  <si>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</si>
  <si>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</si>
  <si>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</si>
  <si>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</si>
  <si>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</si>
  <si>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</si>
  <si>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</si>
  <si>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</si>
  <si>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</si>
  <si>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</si>
  <si>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</si>
  <si>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</si>
  <si>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</si>
  <si>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</si>
  <si>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</si>
  <si>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</si>
  <si>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</si>
  <si>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</si>
  <si>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</si>
  <si>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</si>
  <si>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</si>
  <si>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</si>
  <si>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</si>
  <si>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</si>
  <si>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</si>
  <si>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</si>
  <si>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</si>
  <si>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</si>
  <si>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</si>
  <si>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</si>
  <si>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</si>
  <si>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</si>
  <si>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</si>
  <si>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</si>
  <si>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</si>
  <si>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</si>
  <si>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</si>
  <si>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</si>
  <si>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</si>
  <si>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</si>
  <si>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</si>
  <si>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</si>
  <si>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</si>
  <si>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</si>
  <si>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</si>
  <si>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</si>
  <si>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</si>
  <si>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</si>
  <si>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</si>
  <si>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</si>
  <si>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</si>
  <si>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</si>
  <si>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</si>
  <si>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</si>
  <si>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</si>
  <si>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</si>
  <si>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</si>
  <si>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</si>
  <si>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</si>
  <si>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</si>
  <si>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</si>
  <si>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</si>
  <si>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</si>
  <si>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</si>
  <si>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</si>
  <si>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</si>
  <si>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</si>
  <si>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</si>
  <si>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</si>
  <si>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</si>
  <si>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</si>
  <si>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</si>
  <si>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</si>
  <si>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</si>
  <si>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</si>
  <si>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</si>
  <si>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</si>
  <si>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</si>
  <si>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</si>
  <si>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</si>
  <si>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</si>
  <si>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</si>
  <si>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</si>
  <si>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</si>
  <si>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</si>
  <si>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</si>
  <si>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</si>
  <si>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</si>
  <si>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</si>
  <si>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</si>
  <si>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</si>
  <si>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</si>
  <si>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</si>
  <si>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</si>
  <si>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</si>
  <si>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</si>
  <si>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</si>
  <si>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</si>
  <si>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</si>
  <si>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</si>
  <si>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</si>
  <si>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</si>
  <si>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</si>
  <si>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</si>
  <si>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</si>
  <si>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</si>
  <si>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</si>
  <si>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</si>
  <si>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</si>
  <si>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</si>
  <si>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</si>
  <si>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</si>
  <si>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</si>
  <si>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</si>
  <si>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</si>
  <si>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</si>
  <si>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</si>
  <si>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</si>
  <si>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</si>
  <si>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</si>
  <si>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</si>
  <si>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</si>
  <si>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</si>
  <si>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</si>
  <si>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</si>
  <si>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</si>
  <si>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</si>
  <si>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</si>
  <si>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</si>
  <si>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</si>
  <si>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</si>
  <si>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</si>
  <si>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</si>
  <si>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</si>
  <si>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</si>
  <si>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</si>
  <si>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</si>
  <si>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</si>
  <si>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</si>
  <si>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</si>
  <si>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</si>
  <si>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</si>
  <si>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</si>
  <si>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</si>
  <si>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</si>
  <si>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</si>
  <si>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</si>
  <si>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</si>
  <si>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</si>
  <si>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</si>
  <si>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</si>
  <si>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</si>
  <si>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</si>
  <si>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</si>
  <si>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</si>
  <si>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</si>
  <si>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</si>
  <si>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</si>
  <si>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</si>
  <si>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</si>
  <si>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</si>
  <si>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</si>
  <si>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</si>
  <si>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</si>
  <si>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</si>
  <si>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</si>
  <si>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</si>
  <si>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</si>
  <si>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</si>
  <si>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</si>
  <si>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</si>
  <si>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</si>
  <si>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</si>
  <si>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</si>
  <si>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</si>
  <si>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</si>
  <si>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</si>
  <si>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</si>
  <si>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</si>
  <si>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</si>
  <si>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</si>
  <si>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</si>
  <si>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</si>
  <si>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</si>
  <si>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</si>
  <si>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</si>
  <si>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</si>
  <si>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</si>
  <si>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</si>
  <si>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</si>
  <si>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</si>
  <si>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</si>
  <si>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</si>
  <si>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</si>
  <si>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</si>
  <si>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</si>
  <si>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</si>
  <si>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</si>
  <si>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</si>
  <si>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</si>
  <si>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</si>
  <si>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</si>
  <si>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</si>
  <si>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</si>
  <si>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</si>
  <si>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</si>
  <si>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</si>
  <si>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</si>
  <si>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</si>
  <si>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</si>
  <si>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</si>
  <si>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</si>
  <si>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</si>
  <si>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</si>
  <si>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</si>
  <si>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</si>
  <si>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</si>
  <si>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</si>
  <si>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</si>
  <si>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</si>
  <si>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</si>
  <si>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</si>
  <si>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</si>
  <si>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</si>
  <si>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</si>
  <si>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</si>
  <si>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</si>
  <si>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</si>
  <si>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</si>
  <si>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</si>
  <si>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</si>
  <si>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</si>
  <si>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</si>
  <si>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</si>
  <si>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</si>
  <si>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</si>
  <si>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</si>
  <si>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</si>
  <si>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</si>
  <si>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</si>
  <si>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</si>
  <si>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</si>
  <si>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</si>
  <si>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</si>
  <si>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</si>
  <si>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</si>
  <si>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</si>
  <si>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</si>
  <si>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</si>
  <si>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</si>
  <si>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</si>
  <si>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</si>
  <si>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</si>
  <si>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</si>
  <si>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</si>
  <si>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</si>
  <si>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</si>
  <si>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</si>
  <si>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</si>
  <si>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</si>
  <si>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</si>
  <si>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</si>
  <si>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</si>
  <si>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</si>
  <si>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</si>
  <si>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</si>
  <si>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</si>
  <si>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</si>
  <si>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</si>
  <si>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</si>
  <si>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</si>
  <si>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</si>
  <si>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</si>
  <si>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</si>
  <si>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</si>
  <si>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</si>
  <si>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</si>
  <si>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</si>
  <si>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</si>
  <si>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</si>
  <si>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</si>
  <si>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</si>
  <si>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</si>
  <si>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</si>
  <si>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</si>
  <si>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</si>
  <si>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</si>
  <si>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</si>
  <si>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</si>
  <si>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</si>
  <si>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</si>
  <si>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</si>
  <si>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</si>
  <si>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</si>
  <si>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</si>
  <si>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</si>
  <si>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</si>
  <si>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</si>
  <si>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</si>
  <si>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</si>
  <si>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</si>
  <si>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</si>
  <si>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</si>
  <si>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</si>
  <si>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</si>
  <si>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</si>
  <si>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</si>
  <si>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</si>
  <si>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</si>
  <si>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</si>
  <si>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</si>
  <si>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</si>
  <si>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</si>
  <si>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</si>
  <si>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</si>
  <si>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</si>
  <si>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</si>
  <si>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</si>
  <si>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</si>
  <si>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</si>
  <si>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</si>
  <si>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</si>
  <si>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</si>
  <si>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</si>
  <si>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</si>
  <si>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</si>
  <si>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</si>
  <si>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</si>
  <si>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</si>
  <si>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</si>
  <si>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</si>
  <si>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</si>
  <si>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</si>
  <si>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</si>
  <si>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</si>
  <si>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</si>
  <si>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</si>
  <si>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</si>
  <si>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</si>
  <si>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</si>
  <si>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</si>
  <si>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</si>
  <si>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</si>
  <si>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</si>
  <si>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</si>
  <si>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</si>
  <si>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</si>
  <si>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</si>
  <si>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</si>
  <si>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</si>
  <si>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</si>
  <si>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</si>
  <si>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</si>
  <si>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</si>
  <si>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</si>
  <si>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</si>
  <si>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</si>
  <si>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</si>
  <si>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</si>
  <si>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</si>
  <si>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</si>
  <si>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</si>
  <si>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</si>
  <si>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</si>
  <si>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</si>
  <si>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</si>
  <si>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</si>
  <si>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</si>
  <si>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</si>
  <si>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</si>
  <si>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</si>
  <si>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</si>
  <si>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</si>
  <si>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</si>
  <si>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</si>
  <si>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</si>
  <si>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</si>
  <si>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</si>
  <si>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</si>
  <si>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</si>
  <si>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</si>
  <si>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</si>
  <si>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</si>
  <si>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</si>
  <si>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</si>
  <si>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</si>
  <si>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</si>
  <si>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</si>
  <si>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</si>
  <si>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</si>
  <si>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</si>
  <si>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</si>
  <si>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</si>
  <si>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</si>
  <si>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</si>
  <si>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</si>
  <si>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</si>
  <si>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</si>
  <si>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</si>
  <si>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</si>
  <si>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</si>
  <si>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</si>
  <si>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</si>
  <si>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</si>
  <si>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</si>
  <si>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</si>
  <si>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</si>
  <si>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</si>
  <si>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</si>
  <si>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</si>
  <si>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</si>
  <si>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</si>
  <si>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</si>
  <si>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</si>
  <si>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</si>
  <si>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</si>
  <si>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</si>
  <si>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</si>
  <si>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</si>
  <si>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</si>
  <si>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</si>
  <si>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</si>
  <si>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</si>
  <si>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</si>
  <si>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</si>
  <si>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</si>
  <si>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</si>
  <si>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</si>
  <si>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</si>
  <si>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</si>
  <si>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</si>
  <si>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</si>
  <si>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</si>
  <si>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</si>
  <si>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</si>
  <si>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</si>
  <si>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</si>
  <si>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</si>
  <si>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</si>
  <si>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</si>
  <si>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</si>
  <si>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</si>
  <si>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</si>
  <si>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</si>
  <si>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</si>
  <si>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</si>
  <si>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</si>
  <si>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</si>
  <si>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</si>
  <si>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</si>
  <si>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</si>
  <si>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</si>
  <si>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</si>
  <si>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</si>
  <si>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</si>
  <si>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</si>
  <si>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</si>
  <si>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</si>
  <si>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</si>
  <si>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</si>
  <si>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</si>
  <si>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</si>
  <si>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</si>
  <si>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</si>
  <si>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</si>
  <si>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</si>
  <si>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</si>
  <si>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</si>
  <si>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</si>
  <si>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</si>
  <si>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</si>
  <si>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</si>
  <si>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</si>
  <si>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</si>
  <si>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</si>
  <si>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</si>
  <si>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</si>
  <si>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</si>
  <si>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</si>
  <si>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</si>
  <si>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</si>
  <si>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</si>
  <si>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</si>
  <si>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</si>
  <si>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</si>
  <si>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</si>
  <si>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</si>
  <si>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</si>
  <si>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</si>
  <si>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</si>
  <si>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</si>
  <si>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</si>
  <si>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</si>
  <si>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</si>
  <si>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</si>
  <si>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</si>
  <si>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</si>
  <si>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</si>
  <si>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</si>
  <si>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</si>
  <si>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</si>
  <si>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</si>
  <si>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</si>
  <si>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</si>
  <si>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</si>
  <si>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</si>
  <si>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</si>
  <si>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</si>
  <si>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</si>
  <si>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</si>
  <si>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</si>
  <si>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</si>
  <si>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</si>
  <si>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</si>
  <si>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</si>
  <si>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</si>
  <si>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</si>
  <si>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</si>
  <si>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</si>
  <si>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</si>
  <si>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</si>
  <si>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</si>
  <si>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</si>
  <si>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</si>
  <si>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</si>
  <si>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</si>
  <si>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</si>
  <si>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</si>
  <si>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</si>
  <si>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</si>
  <si>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</si>
  <si>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</si>
  <si>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</si>
  <si>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</si>
  <si>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</si>
  <si>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</si>
  <si>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</si>
  <si>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</si>
  <si>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</si>
  <si>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</si>
  <si>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</si>
  <si>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</si>
  <si>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</si>
  <si>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</si>
  <si>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</si>
  <si>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</si>
  <si>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</si>
  <si>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</si>
  <si>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</si>
  <si>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</si>
  <si>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</si>
  <si>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</si>
  <si>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</si>
  <si>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</si>
  <si>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</si>
  <si>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</si>
  <si>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</si>
  <si>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</si>
  <si>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</si>
  <si>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</si>
  <si>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</si>
  <si>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</si>
  <si>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</si>
  <si>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</si>
  <si>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</si>
  <si>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</si>
  <si>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</si>
  <si>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</si>
  <si>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</si>
  <si>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</si>
  <si>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</si>
  <si>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</si>
  <si>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</si>
  <si>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</si>
  <si>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</si>
  <si>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</si>
  <si>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</si>
  <si>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</si>
  <si>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</si>
  <si>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</si>
  <si>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</si>
  <si>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</si>
  <si>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</si>
  <si>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</si>
  <si>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</si>
  <si>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</si>
  <si>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</si>
  <si>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</si>
  <si>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</si>
  <si>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</si>
  <si>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</si>
  <si>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</si>
  <si>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</si>
  <si>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</si>
  <si>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</si>
  <si>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</si>
  <si>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</si>
  <si>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</si>
  <si>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</si>
  <si>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</si>
  <si>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</si>
  <si>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</si>
  <si>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</si>
  <si>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</si>
  <si>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</si>
  <si>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</si>
  <si>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</si>
  <si>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</si>
  <si>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</si>
  <si>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</si>
  <si>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</si>
  <si>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</si>
  <si>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</si>
  <si>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</si>
  <si>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</si>
  <si>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</si>
  <si>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</si>
  <si>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</si>
  <si>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</si>
  <si>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</si>
  <si>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</si>
  <si>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</si>
  <si>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</si>
  <si>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</si>
  <si>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</si>
  <si>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</si>
  <si>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</si>
  <si>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</si>
  <si>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</si>
  <si>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</si>
  <si>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</si>
  <si>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</si>
  <si>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</si>
  <si>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</si>
  <si>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</si>
  <si>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</si>
  <si>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</si>
  <si>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</si>
  <si>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</si>
  <si>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</si>
  <si>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</si>
  <si>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</si>
  <si>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</si>
  <si>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</si>
  <si>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</si>
  <si>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</si>
  <si>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</si>
  <si>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</si>
  <si>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</si>
  <si>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</si>
  <si>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</si>
  <si>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</si>
  <si>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</si>
  <si>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</si>
  <si>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</si>
  <si>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</si>
  <si>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</si>
  <si>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</si>
  <si>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</si>
  <si>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</si>
  <si>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</si>
  <si>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</si>
  <si>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</si>
  <si>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</si>
  <si>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</si>
  <si>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</si>
  <si>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</si>
  <si>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</si>
  <si>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</si>
  <si>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</si>
  <si>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</si>
  <si>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</si>
  <si>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</si>
  <si>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</si>
  <si>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</si>
  <si>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</si>
  <si>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</si>
  <si>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</si>
  <si>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</si>
  <si>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</si>
  <si>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</si>
  <si>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</si>
  <si>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</si>
  <si>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</si>
  <si>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</si>
  <si>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</si>
  <si>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</si>
  <si>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</si>
  <si>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</si>
  <si>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</si>
  <si>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</si>
  <si>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</si>
  <si>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</si>
  <si>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</si>
  <si>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</si>
  <si>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</si>
  <si>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</si>
  <si>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</si>
  <si>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</si>
  <si>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</si>
  <si>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</si>
  <si>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</si>
  <si>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</si>
  <si>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</si>
  <si>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</si>
  <si>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</si>
  <si>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</si>
  <si>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</si>
  <si>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</si>
  <si>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</si>
  <si>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</si>
  <si>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</si>
  <si>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</si>
  <si>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</si>
  <si>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</si>
  <si>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</si>
  <si>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</si>
  <si>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</si>
  <si>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</si>
  <si>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</si>
  <si>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</si>
  <si>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</si>
  <si>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</si>
  <si>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</si>
  <si>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</si>
  <si>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</si>
  <si>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</si>
  <si>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</si>
  <si>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</si>
  <si>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</si>
  <si>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</si>
  <si>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</si>
  <si>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</si>
  <si>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</si>
  <si>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</si>
  <si>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</si>
  <si>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</si>
  <si>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</si>
  <si>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</si>
  <si>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</si>
  <si>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</si>
  <si>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</si>
  <si>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</si>
  <si>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</si>
  <si>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</si>
  <si>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</si>
  <si>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</si>
  <si>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</si>
  <si>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</si>
  <si>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</si>
  <si>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</si>
  <si>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</si>
  <si>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</si>
  <si>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</si>
  <si>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</si>
  <si>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</si>
  <si>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</si>
  <si>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</si>
  <si>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</si>
  <si>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</si>
  <si>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</si>
  <si>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</si>
  <si>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</si>
  <si>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</si>
  <si>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</si>
  <si>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</si>
  <si>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</si>
  <si>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</si>
  <si>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</si>
  <si>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</si>
  <si>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</si>
  <si>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</si>
  <si>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</si>
  <si>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</si>
  <si>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</si>
  <si>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</si>
  <si>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</si>
  <si>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</si>
  <si>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</si>
  <si>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</si>
  <si>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</si>
  <si>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</si>
  <si>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</si>
  <si>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</si>
  <si>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</si>
  <si>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</si>
  <si>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</si>
  <si>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</si>
  <si>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</si>
  <si>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</si>
  <si>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</si>
  <si>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</si>
  <si>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</si>
  <si>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</si>
  <si>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</si>
  <si>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</si>
  <si>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</si>
  <si>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</si>
  <si>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</si>
  <si>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</si>
  <si>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</si>
  <si>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</si>
  <si>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</si>
  <si>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</si>
  <si>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</si>
  <si>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</si>
  <si>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</si>
  <si>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</si>
  <si>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</si>
  <si>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</si>
  <si>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</si>
  <si>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</si>
  <si>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</si>
  <si>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</si>
  <si>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</si>
  <si>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</si>
  <si>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</si>
  <si>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</si>
  <si>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</si>
  <si>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</si>
  <si>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</si>
  <si>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</si>
  <si>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</si>
  <si>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</si>
  <si>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</si>
  <si>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</si>
  <si>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</si>
  <si>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</si>
  <si>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</si>
  <si>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</si>
  <si>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</si>
  <si>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</si>
  <si>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</si>
  <si>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</si>
  <si>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</si>
  <si>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</si>
  <si>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</si>
  <si>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</si>
  <si>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</si>
  <si>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</si>
  <si>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</si>
  <si>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</si>
  <si>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</si>
  <si>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</si>
  <si>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</si>
  <si>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</si>
  <si>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</si>
  <si>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</si>
  <si>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</si>
  <si>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</si>
  <si>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</si>
  <si>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</si>
  <si>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</si>
  <si>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</si>
  <si>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</si>
  <si>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</si>
  <si>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</si>
  <si>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</si>
  <si>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</si>
  <si>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</si>
  <si>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</si>
  <si>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</si>
  <si>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</si>
  <si>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</si>
  <si>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</si>
  <si>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</si>
  <si>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</si>
  <si>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</si>
  <si>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</si>
  <si>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</si>
  <si>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</si>
  <si>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</si>
  <si>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</si>
  <si>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</si>
  <si>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</si>
  <si>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</si>
  <si>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</si>
  <si>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</si>
  <si>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</si>
  <si>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</si>
  <si>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</si>
  <si>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</si>
  <si>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</si>
  <si>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</si>
  <si>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</si>
  <si>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</si>
  <si>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</si>
  <si>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</si>
  <si>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</si>
  <si>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</si>
  <si>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</si>
  <si>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</si>
  <si>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</si>
  <si>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</si>
  <si>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</si>
  <si>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</si>
  <si>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</si>
  <si>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</si>
  <si>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</si>
  <si>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</si>
  <si>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</si>
  <si>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</si>
  <si>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</si>
  <si>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</si>
  <si>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</si>
  <si>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</si>
  <si>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</si>
  <si>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</si>
  <si>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</si>
  <si>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</si>
  <si>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</si>
  <si>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</si>
  <si>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</si>
  <si>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</si>
  <si>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</si>
  <si>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</si>
  <si>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</si>
  <si>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</si>
  <si>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</si>
  <si>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</si>
  <si>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</si>
  <si>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</si>
  <si>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</si>
  <si>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</si>
  <si>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</si>
  <si>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</si>
  <si>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</si>
  <si>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</si>
  <si>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</si>
  <si>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</si>
  <si>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</si>
  <si>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</si>
  <si>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</si>
  <si>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</si>
  <si>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</si>
  <si>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</si>
  <si>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</si>
  <si>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</si>
  <si>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</si>
  <si>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</si>
  <si>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</si>
  <si>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</si>
  <si>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</si>
  <si>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</si>
  <si>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</si>
  <si>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</si>
  <si>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</si>
  <si>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</si>
  <si>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</si>
  <si>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</si>
  <si>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</si>
  <si>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</si>
  <si>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</si>
  <si>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</si>
  <si>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</si>
  <si>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</si>
  <si>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</si>
  <si>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</si>
  <si>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</si>
  <si>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</si>
  <si>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</si>
  <si>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</si>
  <si>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</si>
  <si>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</si>
  <si>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</si>
  <si>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</si>
  <si>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</si>
  <si>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</si>
  <si>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</si>
  <si>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</si>
  <si>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</si>
  <si>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</si>
  <si>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</si>
  <si>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</si>
  <si>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</si>
  <si>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</si>
  <si>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</si>
  <si>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</si>
  <si>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</si>
  <si>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</si>
  <si>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</si>
  <si>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</si>
  <si>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</si>
  <si>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</si>
  <si>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</si>
  <si>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</si>
  <si>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</si>
  <si>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</si>
  <si>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</si>
  <si>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</si>
  <si>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</si>
  <si>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</si>
  <si>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</si>
  <si>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</si>
  <si>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</si>
  <si>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</si>
  <si>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</si>
  <si>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</si>
  <si>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</si>
  <si>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</si>
  <si>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</si>
  <si>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</si>
  <si>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</si>
  <si>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</si>
  <si>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</si>
  <si>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</si>
  <si>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</si>
  <si>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</si>
  <si>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</si>
  <si>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</si>
  <si>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</si>
  <si>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</si>
  <si>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</si>
  <si>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</si>
  <si>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</si>
  <si>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</si>
  <si>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</si>
  <si>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</si>
  <si>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</si>
  <si>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</si>
  <si>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</si>
  <si>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</si>
  <si>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</si>
  <si>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</si>
  <si>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</si>
  <si>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</si>
  <si>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</si>
  <si>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</si>
  <si>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</si>
  <si>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</si>
  <si>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</si>
  <si>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</si>
  <si>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</si>
  <si>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</si>
  <si>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</si>
  <si>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</si>
  <si>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</si>
  <si>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</si>
  <si>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</si>
  <si>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</si>
  <si>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</si>
  <si>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</si>
  <si>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</si>
  <si>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</si>
  <si>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</si>
  <si>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</si>
  <si>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</si>
  <si>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</si>
  <si>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</si>
  <si>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</si>
  <si>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</si>
  <si>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</si>
  <si>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</si>
  <si>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</si>
  <si>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</si>
  <si>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</si>
  <si>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</si>
  <si>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</si>
  <si>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</si>
  <si>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</si>
  <si>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</si>
  <si>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</si>
  <si>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</si>
  <si>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</si>
  <si>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</si>
  <si>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</si>
  <si>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</si>
  <si>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</si>
  <si>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</si>
  <si>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</si>
  <si>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</si>
  <si>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</si>
  <si>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</si>
  <si>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</si>
  <si>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</si>
  <si>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</si>
  <si>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</si>
  <si>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</si>
  <si>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</si>
  <si>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</si>
  <si>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</si>
  <si>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</si>
  <si>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</si>
  <si>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</si>
  <si>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</si>
  <si>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</si>
  <si>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</si>
  <si>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</si>
  <si>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</si>
  <si>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</si>
  <si>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</si>
  <si>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</si>
  <si>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</si>
  <si>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</si>
  <si>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</si>
  <si>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</si>
  <si>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</si>
  <si>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</si>
  <si>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</si>
  <si>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</si>
  <si>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</si>
  <si>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</si>
  <si>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</si>
  <si>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</si>
  <si>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</si>
  <si>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</si>
  <si>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</si>
  <si>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</si>
  <si>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</si>
  <si>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</si>
  <si>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</si>
  <si>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</si>
  <si>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</si>
  <si>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</si>
  <si>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</si>
  <si>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</si>
  <si>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</si>
  <si>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</si>
  <si>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</si>
  <si>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</si>
  <si>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</si>
  <si>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</si>
  <si>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</si>
  <si>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</si>
  <si>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</si>
  <si>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</si>
  <si>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</si>
  <si>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</si>
  <si>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</si>
  <si>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</si>
  <si>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</si>
  <si>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</si>
  <si>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</si>
  <si>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</si>
  <si>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</si>
  <si>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</si>
  <si>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</si>
  <si>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</si>
  <si>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</si>
  <si>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</si>
  <si>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</si>
  <si>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</si>
  <si>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</si>
  <si>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</si>
  <si>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</si>
  <si>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</si>
  <si>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</si>
  <si>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</si>
  <si>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</si>
  <si>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</si>
  <si>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</si>
  <si>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</si>
  <si>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</si>
  <si>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</si>
  <si>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</si>
  <si>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</si>
  <si>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</si>
  <si>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</si>
  <si>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</si>
  <si>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</si>
  <si>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</si>
  <si>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</si>
  <si>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</si>
  <si>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</si>
  <si>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</si>
  <si>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</si>
  <si>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</si>
  <si>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</si>
  <si>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</si>
  <si>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</si>
  <si>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</si>
  <si>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</si>
  <si>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</si>
  <si>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</si>
  <si>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</si>
  <si>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</si>
  <si>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</si>
  <si>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</si>
  <si>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</si>
  <si>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</si>
  <si>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</si>
  <si>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</si>
  <si>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</si>
  <si>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</si>
  <si>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</si>
  <si>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</si>
  <si>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</si>
  <si>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</si>
  <si>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</si>
  <si>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</si>
  <si>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</si>
  <si>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</si>
  <si>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</si>
  <si>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</si>
  <si>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</si>
  <si>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</si>
  <si>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</si>
  <si>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</si>
  <si>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</si>
  <si>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</si>
  <si>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</si>
  <si>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</si>
  <si>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</si>
  <si>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</si>
  <si>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</si>
  <si>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</si>
  <si>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</si>
  <si>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</si>
  <si>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</si>
  <si>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</si>
  <si>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</si>
  <si>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</si>
  <si>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</si>
  <si>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</si>
  <si>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</si>
  <si>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</si>
  <si>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</si>
  <si>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</si>
  <si>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</si>
  <si>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</si>
  <si>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</si>
  <si>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</si>
  <si>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</si>
  <si>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</si>
  <si>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</si>
  <si>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</si>
  <si>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</si>
  <si>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</si>
  <si>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</si>
  <si>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</si>
  <si>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</si>
  <si>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</si>
  <si>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</si>
  <si>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</si>
  <si>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</si>
  <si>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</si>
  <si>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</si>
  <si>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</si>
  <si>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</si>
  <si>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</si>
  <si>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</si>
  <si>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</si>
  <si>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</si>
  <si>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</si>
  <si>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</si>
  <si>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</si>
  <si>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</si>
  <si>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</si>
  <si>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</si>
  <si>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</si>
  <si>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</si>
  <si>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</si>
  <si>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</si>
  <si>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</si>
  <si>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</si>
  <si>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</si>
  <si>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</si>
  <si>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</si>
  <si>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</si>
  <si>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</si>
  <si>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</si>
  <si>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</si>
  <si>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</si>
  <si>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</si>
  <si>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</si>
  <si>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</si>
  <si>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</si>
  <si>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</si>
  <si>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</si>
  <si>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</si>
  <si>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</si>
  <si>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</si>
  <si>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</si>
  <si>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</si>
  <si>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</si>
  <si>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</si>
  <si>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</si>
  <si>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</si>
  <si>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</si>
  <si>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</si>
  <si>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</si>
  <si>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</si>
  <si>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</si>
  <si>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</si>
  <si>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</si>
  <si>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</si>
  <si>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</si>
  <si>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</si>
  <si>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</si>
  <si>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</si>
  <si>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</si>
  <si>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</si>
  <si>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</si>
  <si>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</si>
  <si>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</si>
  <si>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</si>
  <si>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</si>
  <si>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</si>
  <si>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</si>
  <si>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</si>
  <si>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</si>
  <si>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</si>
  <si>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</si>
  <si>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</si>
  <si>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</si>
  <si>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</si>
  <si>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</si>
  <si>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</si>
  <si>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</si>
  <si>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</si>
  <si>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</si>
  <si>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</si>
  <si>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</si>
  <si>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</si>
  <si>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</si>
  <si>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</si>
  <si>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</si>
  <si>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</si>
  <si>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</si>
  <si>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</si>
  <si>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</si>
  <si>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</si>
  <si>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</si>
  <si>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</si>
  <si>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</si>
  <si>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</si>
  <si>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</si>
  <si>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</si>
  <si>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</si>
  <si>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</si>
  <si>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</si>
  <si>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</si>
  <si>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</si>
  <si>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</si>
  <si>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</si>
  <si>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</si>
  <si>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</si>
  <si>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</si>
  <si>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</si>
  <si>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</si>
  <si>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</si>
  <si>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</si>
  <si>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</si>
  <si>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</si>
  <si>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</si>
  <si>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</si>
  <si>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</si>
  <si>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</si>
  <si>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</si>
  <si>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</si>
  <si>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</si>
  <si>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</si>
  <si>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</si>
  <si>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</si>
  <si>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</si>
  <si>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</si>
  <si>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</si>
  <si>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</si>
  <si>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</si>
  <si>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</si>
  <si>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</si>
  <si>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</si>
  <si>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</si>
  <si>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</si>
  <si>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</si>
  <si>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</si>
  <si>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</si>
  <si>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</si>
  <si>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</si>
  <si>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</si>
  <si>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</si>
  <si>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</si>
  <si>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</si>
  <si>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</si>
  <si>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</si>
  <si>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</si>
  <si>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</si>
  <si>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</si>
  <si>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</si>
  <si>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</si>
  <si>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</si>
  <si>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</si>
  <si>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</si>
  <si>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</si>
  <si>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</si>
  <si>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</si>
  <si>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</si>
  <si>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</si>
  <si>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</si>
  <si>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</si>
  <si>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</si>
  <si>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</si>
  <si>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</si>
  <si>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</si>
  <si>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</si>
  <si>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</si>
  <si>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</si>
  <si>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</si>
  <si>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</si>
  <si>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</si>
  <si>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</si>
  <si>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</si>
  <si>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</si>
  <si>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</si>
  <si>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</si>
  <si>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</si>
  <si>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</si>
  <si>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</si>
  <si>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</si>
  <si>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</si>
  <si>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</si>
  <si>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</si>
  <si>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</si>
  <si>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</si>
  <si>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</si>
  <si>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</si>
  <si>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</si>
  <si>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</si>
  <si>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</si>
  <si>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</si>
  <si>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</si>
  <si>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</si>
  <si>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</si>
  <si>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</si>
  <si>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</si>
  <si>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</si>
  <si>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</si>
  <si>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</si>
  <si>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</si>
  <si>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</si>
  <si>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</si>
  <si>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</si>
  <si>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</si>
  <si>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</si>
  <si>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</si>
  <si>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</si>
  <si>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</si>
  <si>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</si>
  <si>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</si>
  <si>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</si>
  <si>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</si>
  <si>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</si>
  <si>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</si>
  <si>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</si>
  <si>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</si>
  <si>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</si>
  <si>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</si>
  <si>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</si>
  <si>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</si>
  <si>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</si>
  <si>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</si>
  <si>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</si>
  <si>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</si>
  <si>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</si>
  <si>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</si>
  <si>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</si>
  <si>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</si>
  <si>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</si>
  <si>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</si>
  <si>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</si>
  <si>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</si>
  <si>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</si>
  <si>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</si>
  <si>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</si>
  <si>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</si>
  <si>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</si>
  <si>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</si>
  <si>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</si>
  <si>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</si>
  <si>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</si>
  <si>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</si>
  <si>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</si>
  <si>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</si>
  <si>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</si>
  <si>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</si>
  <si>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</si>
  <si>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</si>
  <si>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</si>
  <si>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</si>
  <si>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</si>
  <si>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</si>
  <si>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</si>
  <si>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</si>
  <si>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</si>
  <si>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</si>
  <si>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</si>
  <si>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</si>
  <si>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</si>
  <si>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</si>
  <si>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</si>
  <si>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</si>
  <si>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</si>
  <si>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</si>
  <si>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</si>
  <si>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</si>
  <si>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</si>
  <si>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</si>
  <si>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</si>
  <si>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</si>
  <si>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</si>
  <si>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</si>
  <si>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</si>
  <si>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</si>
  <si>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</si>
  <si>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</si>
  <si>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</si>
  <si>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</si>
  <si>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</si>
  <si>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</si>
  <si>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</si>
  <si>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</si>
  <si>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</si>
  <si>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</si>
  <si>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</si>
  <si>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</si>
  <si>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</si>
  <si>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</si>
  <si>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</si>
  <si>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</si>
  <si>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</si>
  <si>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</si>
  <si>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</si>
  <si>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</si>
  <si>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</si>
  <si>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</si>
  <si>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</si>
  <si>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</si>
  <si>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</si>
  <si>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</si>
  <si>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</si>
  <si>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</si>
  <si>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</si>
  <si>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</si>
  <si>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</si>
  <si>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</si>
  <si>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</si>
  <si>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</si>
  <si>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</si>
  <si>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</si>
  <si>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</si>
  <si>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</si>
  <si>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</si>
  <si>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</si>
  <si>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</si>
  <si>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</si>
  <si>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</si>
  <si>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</si>
  <si>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</si>
  <si>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</si>
  <si>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</si>
  <si>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</si>
  <si>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</si>
  <si>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</si>
  <si>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</si>
  <si>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</si>
  <si>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</si>
  <si>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</si>
  <si>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</si>
  <si>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</si>
  <si>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</si>
  <si>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</si>
  <si>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</si>
  <si>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</si>
  <si>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</si>
  <si>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</si>
  <si>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</si>
  <si>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</si>
  <si>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</si>
  <si>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</si>
  <si>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</si>
  <si>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</si>
  <si>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</si>
  <si>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</si>
  <si>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</si>
  <si>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</si>
  <si>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</si>
  <si>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</si>
  <si>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</si>
  <si>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</si>
  <si>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</si>
  <si>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</si>
  <si>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</si>
  <si>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</si>
  <si>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</si>
  <si>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</si>
  <si>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</si>
  <si>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</si>
  <si>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</si>
  <si>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</si>
  <si>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</si>
  <si>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</si>
  <si>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</si>
  <si>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</si>
  <si>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</si>
  <si>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</si>
  <si>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</si>
  <si>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</si>
  <si>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</si>
  <si>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</si>
  <si>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</si>
  <si>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</si>
  <si>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</si>
  <si>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</si>
  <si>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</si>
  <si>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</si>
  <si>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</si>
  <si>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</si>
  <si>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</si>
  <si>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</si>
  <si>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</si>
  <si>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</si>
  <si>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</si>
  <si>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</si>
  <si>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</si>
  <si>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</si>
  <si>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</si>
  <si>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</si>
  <si>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</si>
  <si>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</si>
  <si>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</si>
  <si>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</si>
  <si>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</si>
  <si>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</si>
  <si>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</si>
  <si>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</si>
  <si>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</si>
  <si>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</si>
  <si>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</si>
  <si>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</si>
  <si>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</si>
  <si>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</si>
  <si>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</si>
  <si>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</si>
  <si>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</si>
  <si>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</si>
  <si>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</si>
  <si>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</si>
  <si>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</si>
  <si>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</si>
  <si>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</si>
  <si>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</si>
  <si>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</si>
  <si>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</si>
  <si>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</si>
  <si>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</si>
  <si>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</si>
  <si>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</si>
  <si>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</si>
  <si>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</si>
  <si>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</si>
  <si>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</si>
  <si>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</si>
  <si>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</si>
  <si>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</si>
  <si>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</si>
  <si>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</si>
  <si>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</si>
  <si>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</si>
  <si>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</si>
  <si>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</si>
  <si>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</si>
  <si>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</si>
  <si>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</si>
  <si>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</si>
  <si>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</si>
  <si>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</si>
  <si>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</si>
  <si>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</si>
  <si>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</si>
  <si>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</si>
  <si>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</si>
  <si>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</si>
  <si>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</si>
  <si>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</si>
  <si>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</si>
  <si>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</si>
  <si>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</si>
  <si>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</si>
  <si>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</si>
  <si>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</si>
  <si>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</si>
  <si>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</si>
  <si>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</si>
  <si>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</si>
  <si>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</si>
  <si>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</si>
  <si>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</si>
  <si>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</si>
  <si>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</si>
  <si>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</si>
  <si>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</si>
  <si>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</si>
  <si>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</si>
  <si>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</si>
  <si>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</si>
  <si>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</si>
  <si>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</si>
  <si>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</si>
  <si>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</si>
  <si>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</si>
  <si>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</si>
  <si>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</si>
  <si>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</si>
  <si>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</si>
  <si>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</si>
  <si>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</si>
  <si>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</si>
  <si>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</si>
  <si>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</si>
  <si>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</si>
  <si>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</si>
  <si>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</si>
  <si>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</si>
  <si>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</si>
  <si>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</si>
  <si>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</si>
  <si>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</si>
  <si>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</si>
  <si>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</si>
  <si>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</si>
  <si>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</si>
  <si>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</si>
  <si>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</si>
  <si>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</si>
  <si>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</si>
  <si>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</si>
  <si>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</si>
  <si>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</si>
  <si>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</si>
  <si>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</si>
  <si>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</si>
  <si>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</si>
  <si>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</si>
  <si>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</si>
  <si>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</si>
  <si>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</si>
  <si>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</si>
  <si>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</si>
  <si>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</si>
  <si>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</si>
  <si>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</si>
  <si>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</si>
  <si>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</si>
  <si>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</si>
  <si>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</si>
  <si>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</si>
  <si>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</si>
  <si>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</si>
  <si>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</si>
  <si>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</si>
  <si>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</si>
  <si>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</si>
  <si>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</si>
  <si>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</si>
  <si>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</si>
  <si>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</si>
  <si>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</si>
  <si>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</si>
  <si>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</si>
  <si>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</si>
  <si>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</si>
  <si>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</si>
  <si>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</si>
  <si>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</si>
  <si>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</si>
  <si>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</si>
  <si>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</si>
  <si>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</si>
  <si>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</si>
  <si>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</si>
  <si>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</si>
  <si>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</si>
  <si>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</si>
  <si>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</si>
  <si>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</si>
  <si>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</si>
  <si>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</si>
  <si>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</si>
  <si>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</si>
  <si>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</si>
  <si>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</si>
  <si>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</si>
  <si>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</si>
  <si>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</si>
  <si>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</si>
  <si>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</si>
  <si>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</si>
  <si>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</si>
  <si>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</si>
  <si>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</si>
  <si>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</si>
  <si>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</si>
  <si>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</si>
  <si>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</si>
  <si>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</si>
  <si>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</si>
  <si>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</si>
  <si>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</si>
  <si>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</si>
  <si>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</si>
  <si>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</si>
  <si>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</si>
  <si>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</si>
  <si>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</si>
  <si>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</si>
  <si>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</si>
  <si>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</si>
  <si>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</si>
  <si>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</si>
  <si>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</si>
  <si>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</si>
  <si>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</si>
  <si>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</si>
  <si>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</si>
  <si>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</si>
  <si>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</si>
  <si>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</si>
  <si>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</si>
  <si>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</si>
  <si>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</si>
  <si>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</si>
  <si>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</si>
  <si>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</si>
  <si>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</si>
  <si>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</si>
  <si>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</si>
  <si>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</si>
  <si>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</si>
  <si>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</si>
  <si>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</si>
  <si>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</si>
  <si>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</si>
  <si>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</si>
  <si>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</si>
  <si>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</si>
  <si>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</si>
  <si>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</si>
  <si>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</si>
  <si>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</si>
  <si>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</si>
  <si>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</si>
  <si>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</si>
  <si>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</si>
  <si>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</si>
  <si>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</si>
  <si>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</si>
  <si>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</si>
  <si>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</si>
  <si>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</si>
  <si>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</si>
  <si>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</si>
  <si>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</si>
  <si>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</si>
  <si>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</si>
  <si>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</si>
  <si>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</si>
  <si>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</si>
  <si>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</si>
  <si>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</si>
  <si>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</si>
  <si>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</si>
  <si>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</si>
  <si>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</si>
  <si>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</si>
  <si>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</si>
  <si>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</si>
  <si>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</si>
  <si>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</si>
  <si>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</si>
  <si>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</si>
  <si>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</si>
  <si>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</si>
  <si>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</si>
  <si>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</si>
  <si>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</si>
  <si>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</si>
  <si>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</si>
  <si>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</si>
  <si>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</si>
  <si>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</si>
  <si>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</si>
  <si>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</si>
  <si>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</si>
  <si>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</si>
  <si>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</si>
  <si>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</si>
  <si>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</si>
  <si>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</si>
  <si>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</si>
  <si>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</si>
  <si>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</si>
  <si>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</si>
  <si>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</si>
  <si>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</si>
  <si>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</si>
  <si>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</si>
  <si>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</si>
  <si>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</si>
  <si>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</si>
  <si>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</si>
  <si>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</si>
  <si>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</si>
  <si>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</si>
  <si>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</si>
  <si>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</si>
  <si>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</si>
  <si>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</si>
  <si>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</si>
  <si>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</si>
  <si>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</si>
  <si>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</si>
  <si>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</si>
  <si>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</si>
  <si>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</si>
  <si>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</si>
  <si>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</si>
  <si>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</si>
  <si>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</si>
  <si>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</si>
  <si>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</si>
  <si>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</si>
  <si>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</si>
  <si>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</si>
  <si>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</si>
  <si>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</si>
  <si>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</si>
  <si>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</si>
  <si>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</si>
  <si>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</si>
  <si>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</si>
  <si>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</si>
  <si>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</si>
  <si>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</si>
  <si>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</si>
  <si>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</si>
  <si>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</si>
  <si>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</si>
  <si>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</si>
  <si>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</si>
  <si>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</si>
  <si>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</si>
  <si>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</si>
  <si>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</si>
  <si>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</si>
  <si>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</si>
  <si>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</si>
  <si>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</si>
  <si>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</si>
  <si>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</si>
  <si>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</si>
  <si>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</si>
  <si>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</si>
  <si>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</si>
  <si>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</si>
  <si>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</si>
  <si>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</si>
  <si>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</si>
  <si>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</si>
  <si>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</si>
  <si>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</si>
  <si>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</si>
  <si>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</si>
  <si>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</si>
  <si>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</si>
  <si>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</si>
  <si>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</si>
  <si>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</si>
  <si>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</si>
  <si>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</si>
  <si>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</si>
  <si>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</si>
  <si>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</si>
  <si>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</si>
  <si>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</si>
  <si>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</si>
  <si>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</si>
  <si>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</si>
  <si>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</si>
  <si>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</si>
  <si>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</si>
  <si>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</si>
  <si>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</si>
  <si>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</si>
  <si>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</si>
  <si>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</si>
  <si>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</si>
  <si>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</si>
  <si>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</si>
  <si>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</si>
  <si>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</si>
  <si>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</si>
  <si>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</si>
  <si>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</si>
  <si>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</si>
  <si>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</si>
  <si>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</si>
  <si>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</si>
  <si>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</si>
  <si>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</si>
  <si>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</si>
  <si>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</si>
  <si>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</si>
  <si>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</si>
  <si>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</si>
  <si>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</si>
  <si>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</si>
  <si>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</si>
  <si>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</si>
  <si>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</si>
  <si>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</si>
  <si>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</si>
  <si>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</si>
  <si>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</si>
  <si>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</si>
  <si>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</si>
  <si>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</si>
  <si>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</si>
  <si>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</si>
  <si>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</si>
  <si>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</si>
  <si>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</si>
  <si>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</si>
  <si>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</si>
  <si>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</si>
  <si>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</si>
  <si>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</si>
  <si>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</si>
  <si>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</si>
  <si>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</si>
  <si>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</si>
  <si>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</si>
  <si>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</si>
  <si>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</si>
  <si>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</si>
  <si>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</si>
  <si>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</si>
  <si>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</si>
  <si>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</si>
  <si>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</si>
  <si>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</si>
  <si>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</si>
  <si>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</si>
  <si>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</si>
  <si>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</si>
  <si>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</si>
  <si>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</si>
  <si>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</si>
  <si>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</si>
  <si>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</si>
  <si>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</si>
  <si>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</si>
  <si>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</si>
  <si>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</si>
  <si>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</si>
  <si>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</si>
  <si>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</si>
  <si>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</si>
  <si>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</si>
  <si>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</si>
  <si>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</si>
  <si>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</si>
  <si>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</si>
  <si>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</si>
  <si>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</si>
  <si>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</si>
  <si>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</si>
  <si>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</si>
  <si>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</si>
  <si>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</si>
  <si>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</si>
  <si>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</si>
  <si>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</si>
  <si>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</si>
  <si>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</si>
  <si>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</si>
  <si>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</si>
  <si>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</si>
  <si>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</si>
  <si>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</si>
  <si>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</si>
  <si>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</si>
  <si>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</si>
  <si>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</si>
  <si>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</si>
  <si>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</si>
  <si>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</si>
  <si>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</si>
  <si>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</si>
  <si>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</si>
  <si>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</si>
  <si>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</si>
  <si>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</si>
  <si>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</si>
  <si>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</si>
  <si>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</si>
  <si>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</si>
  <si>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</si>
  <si>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</si>
  <si>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</si>
  <si>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</si>
  <si>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</si>
  <si>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</si>
  <si>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</si>
  <si>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</si>
  <si>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</si>
  <si>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</si>
  <si>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</si>
  <si>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</si>
  <si>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</si>
  <si>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</si>
  <si>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</si>
  <si>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</si>
  <si>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</si>
  <si>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</si>
  <si>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</si>
  <si>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</si>
  <si>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</si>
  <si>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</si>
  <si>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</si>
  <si>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</si>
  <si>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</si>
  <si>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</si>
  <si>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</si>
  <si>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</si>
  <si>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</si>
  <si>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</si>
  <si>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</si>
  <si>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</si>
  <si>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</si>
  <si>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</si>
  <si>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</si>
  <si>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</si>
  <si>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</si>
  <si>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</si>
  <si>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</si>
  <si>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</si>
  <si>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</si>
  <si>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</si>
  <si>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</si>
  <si>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</si>
  <si>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</si>
  <si>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</si>
  <si>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</si>
  <si>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</si>
  <si>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</si>
  <si>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</si>
  <si>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</si>
  <si>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</si>
  <si>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</si>
  <si>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</si>
  <si>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</si>
  <si>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</si>
  <si>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</si>
  <si>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</si>
  <si>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</si>
  <si>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</si>
  <si>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</si>
  <si>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</si>
  <si>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</si>
  <si>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</si>
  <si>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</si>
  <si>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</si>
  <si>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</si>
  <si>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</si>
  <si>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</si>
  <si>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</si>
  <si>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</si>
  <si>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</si>
  <si>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</si>
  <si>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</si>
  <si>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</si>
  <si>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</si>
  <si>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</si>
  <si>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</si>
  <si>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</si>
  <si>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</si>
  <si>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</si>
  <si>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</si>
  <si>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</si>
  <si>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</si>
  <si>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</si>
  <si>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</si>
  <si>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</si>
  <si>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</si>
  <si>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</si>
  <si>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</si>
  <si>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</si>
  <si>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</si>
  <si>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</si>
  <si>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</si>
  <si>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</si>
  <si>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</si>
  <si>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</si>
  <si>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</si>
  <si>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</si>
  <si>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</si>
  <si>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</si>
  <si>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</si>
  <si>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</si>
  <si>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</si>
  <si>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</si>
  <si>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</si>
  <si>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</si>
  <si>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</si>
  <si>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</si>
  <si>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</si>
  <si>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</si>
  <si>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</si>
  <si>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</si>
  <si>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</si>
  <si>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</si>
  <si>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</si>
  <si>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</si>
  <si>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</si>
  <si>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</si>
  <si>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</si>
  <si>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</si>
  <si>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</si>
  <si>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</si>
  <si>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</si>
  <si>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</si>
  <si>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</si>
  <si>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</si>
  <si>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</si>
  <si>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</si>
  <si>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</si>
  <si>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</si>
  <si>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</si>
  <si>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</si>
  <si>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</si>
  <si>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</si>
  <si>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</si>
  <si>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</si>
  <si>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</si>
  <si>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</si>
  <si>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</si>
  <si>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</si>
  <si>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</si>
  <si>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</si>
  <si>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</si>
  <si>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</si>
  <si>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</si>
  <si>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</si>
  <si>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</si>
  <si>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</si>
  <si>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</si>
  <si>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</si>
  <si>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</si>
  <si>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</si>
  <si>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</si>
  <si>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</si>
  <si>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</si>
  <si>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</si>
  <si>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</si>
  <si>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</si>
  <si>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</si>
  <si>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</si>
  <si>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</si>
  <si>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</si>
  <si>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</si>
  <si>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</si>
  <si>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</si>
  <si>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</si>
  <si>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</si>
  <si>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</si>
  <si>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</si>
  <si>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</si>
  <si>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</si>
  <si>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</si>
  <si>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</si>
  <si>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</si>
  <si>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</si>
  <si>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</si>
  <si>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</si>
  <si>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</si>
  <si>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</si>
  <si>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</si>
  <si>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</si>
  <si>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</si>
  <si>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</si>
  <si>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</si>
  <si>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</si>
  <si>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</si>
  <si>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</si>
  <si>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</si>
  <si>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</si>
  <si>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</si>
  <si>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</si>
  <si>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</si>
  <si>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</si>
  <si>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</si>
  <si>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</si>
  <si>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</si>
  <si>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</si>
  <si>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</si>
  <si>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</si>
  <si>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</si>
  <si>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</si>
  <si>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</si>
  <si>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</si>
  <si>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</si>
  <si>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</si>
  <si>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</si>
  <si>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</si>
  <si>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</si>
  <si>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</si>
  <si>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</si>
  <si>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</si>
  <si>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</si>
  <si>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</si>
  <si>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</si>
  <si>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</si>
  <si>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</si>
  <si>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</si>
  <si>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</si>
  <si>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</si>
  <si>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</si>
  <si>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</si>
  <si>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</si>
  <si>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</si>
  <si>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</si>
  <si>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</si>
  <si>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</si>
  <si>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</si>
  <si>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</si>
  <si>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</si>
  <si>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</si>
  <si>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</si>
  <si>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</si>
  <si>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</si>
  <si>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</si>
  <si>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</si>
  <si>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</si>
  <si>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</si>
  <si>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</si>
  <si>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</si>
  <si>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</si>
  <si>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</si>
  <si>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</si>
  <si>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</si>
  <si>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</si>
  <si>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</si>
  <si>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</si>
  <si>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</si>
  <si>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</si>
  <si>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</si>
  <si>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</si>
  <si>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</si>
  <si>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</si>
  <si>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</si>
  <si>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</si>
  <si>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</si>
  <si>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</si>
  <si>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</si>
  <si>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</si>
  <si>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</si>
  <si>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</si>
  <si>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</si>
  <si>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</si>
  <si>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</si>
  <si>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</si>
  <si>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</si>
  <si>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</si>
  <si>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</si>
  <si>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</si>
  <si>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</si>
  <si>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</si>
  <si>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</si>
  <si>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</si>
  <si>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</si>
  <si>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</si>
  <si>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</si>
  <si>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</si>
  <si>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</si>
  <si>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</si>
  <si>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</si>
  <si>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</si>
  <si>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</si>
  <si>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</si>
  <si>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</si>
  <si>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</si>
  <si>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</si>
  <si>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</si>
  <si>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</si>
  <si>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</si>
  <si>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</si>
  <si>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</si>
  <si>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</si>
  <si>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</si>
  <si>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</si>
  <si>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</si>
  <si>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</si>
  <si>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</si>
  <si>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</si>
  <si>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</si>
  <si>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</si>
  <si>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</si>
  <si>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</si>
  <si>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</si>
  <si>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</si>
  <si>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</si>
  <si>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</si>
  <si>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</si>
  <si>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</si>
  <si>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</si>
  <si>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</si>
  <si>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</si>
  <si>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</si>
  <si>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</si>
  <si>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</si>
  <si>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</si>
  <si>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</si>
  <si>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</si>
  <si>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</si>
  <si>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</si>
  <si>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</si>
  <si>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</si>
  <si>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</si>
  <si>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</si>
  <si>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</si>
  <si>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</si>
  <si>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</si>
  <si>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</si>
  <si>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</si>
  <si>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</si>
  <si>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</si>
  <si>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</si>
  <si>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</si>
  <si>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</si>
  <si>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</si>
  <si>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</si>
  <si>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</si>
  <si>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</si>
  <si>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</si>
  <si>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</si>
  <si>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</si>
  <si>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</si>
  <si>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</si>
  <si>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</si>
  <si>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</si>
  <si>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</si>
  <si>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</si>
  <si>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</si>
  <si>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</si>
  <si>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</si>
  <si>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</si>
  <si>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</si>
  <si>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</si>
  <si>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</si>
  <si>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</si>
  <si>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</si>
  <si>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</si>
  <si>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</si>
  <si>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</si>
  <si>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</si>
  <si>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</si>
  <si>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</si>
  <si>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</si>
  <si>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</si>
  <si>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</si>
  <si>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</si>
  <si>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</si>
  <si>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</si>
  <si>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</si>
  <si>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</si>
  <si>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</si>
  <si>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</si>
  <si>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</si>
  <si>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</si>
  <si>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</si>
  <si>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</si>
  <si>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</si>
  <si>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</si>
  <si>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</si>
  <si>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</si>
  <si>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</si>
  <si>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</si>
  <si>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</si>
  <si>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</si>
  <si>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</si>
  <si>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</si>
  <si>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</si>
  <si>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</si>
  <si>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</si>
  <si>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</si>
  <si>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</si>
  <si>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</si>
  <si>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</si>
  <si>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</si>
  <si>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</si>
  <si>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</si>
  <si>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</si>
  <si>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</si>
  <si>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</si>
  <si>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</si>
  <si>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</si>
  <si>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</si>
  <si>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</si>
  <si>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</si>
  <si>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</si>
  <si>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</si>
  <si>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</si>
  <si>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</si>
  <si>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</si>
  <si>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</si>
  <si>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</si>
  <si>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</si>
  <si>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</si>
  <si>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</si>
  <si>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</si>
  <si>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</si>
  <si>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</si>
  <si>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</si>
  <si>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</si>
  <si>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</si>
  <si>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</si>
  <si>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</si>
  <si>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</si>
  <si>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</si>
  <si>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</si>
  <si>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</si>
  <si>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</si>
  <si>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</si>
  <si>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</si>
  <si>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</si>
  <si>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</si>
  <si>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</si>
  <si>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</si>
  <si>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</si>
  <si>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</si>
  <si>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</si>
  <si>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</si>
  <si>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</si>
  <si>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</si>
  <si>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</si>
  <si>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</si>
  <si>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</si>
  <si>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</si>
  <si>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</si>
  <si>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</si>
  <si>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</si>
  <si>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</si>
  <si>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</si>
  <si>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</si>
  <si>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</si>
  <si>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</si>
  <si>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</si>
  <si>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</si>
  <si>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</si>
  <si>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</si>
  <si>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</si>
  <si>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</si>
  <si>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</si>
  <si>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</si>
  <si>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</si>
  <si>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</si>
  <si>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</si>
  <si>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</si>
  <si>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</si>
  <si>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</si>
  <si>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</si>
  <si>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</si>
  <si>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</si>
  <si>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</si>
  <si>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</si>
  <si>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</si>
  <si>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</si>
  <si>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</si>
  <si>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</si>
  <si>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</si>
  <si>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</si>
  <si>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</si>
  <si>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</si>
  <si>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</si>
  <si>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</si>
  <si>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</si>
  <si>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</si>
  <si>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</si>
  <si>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</si>
  <si>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</si>
  <si>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</si>
  <si>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</si>
  <si>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</si>
  <si>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</si>
  <si>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</si>
  <si>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</si>
  <si>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</si>
  <si>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</si>
  <si>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</si>
  <si>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</si>
  <si>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</si>
  <si>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</si>
  <si>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</si>
  <si>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</si>
  <si>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</si>
  <si>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</si>
  <si>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</si>
  <si>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</si>
  <si>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</si>
  <si>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</si>
  <si>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</si>
  <si>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</si>
  <si>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</si>
  <si>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</si>
  <si>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</si>
  <si>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</si>
  <si>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</si>
  <si>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</si>
  <si>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</si>
  <si>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</si>
  <si>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</si>
  <si>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</si>
  <si>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</si>
  <si>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</si>
  <si>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</si>
  <si>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</si>
  <si>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</si>
  <si>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</si>
  <si>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</si>
  <si>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</si>
  <si>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</si>
  <si>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</si>
  <si>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</si>
  <si>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</si>
  <si>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</si>
  <si>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</si>
  <si>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</si>
  <si>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</si>
  <si>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</si>
  <si>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</si>
  <si>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</si>
  <si>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</si>
  <si>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</si>
  <si>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</si>
  <si>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</si>
  <si>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</si>
  <si>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</si>
  <si>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</si>
  <si>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</si>
  <si>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</si>
  <si>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</si>
  <si>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</si>
  <si>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</si>
  <si>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</si>
  <si>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</si>
  <si>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</si>
  <si>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</si>
  <si>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</si>
  <si>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</si>
  <si>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</si>
  <si>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</si>
  <si>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</si>
  <si>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</si>
  <si>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</si>
  <si>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</si>
  <si>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</si>
  <si>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</si>
  <si>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</si>
  <si>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</si>
  <si>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</si>
  <si>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</si>
  <si>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</si>
  <si>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</si>
  <si>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</si>
  <si>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</si>
  <si>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</si>
  <si>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</si>
  <si>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</si>
  <si>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</si>
  <si>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</si>
  <si>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</si>
  <si>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</si>
  <si>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</si>
  <si>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</si>
  <si>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</si>
  <si>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</si>
  <si>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</si>
  <si>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</si>
  <si>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</si>
  <si>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</si>
  <si>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</si>
  <si>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</si>
  <si>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</si>
  <si>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</si>
  <si>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</si>
  <si>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</si>
  <si>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</si>
  <si>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</si>
  <si>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</si>
  <si>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</si>
  <si>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</si>
  <si>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</si>
  <si>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</si>
  <si>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</si>
  <si>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</si>
  <si>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</si>
  <si>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</si>
  <si>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</si>
  <si>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</si>
  <si>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</si>
  <si>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</si>
  <si>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</si>
  <si>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</si>
  <si>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</si>
  <si>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</si>
  <si>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</si>
  <si>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</si>
  <si>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</si>
  <si>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</si>
  <si>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</si>
  <si>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</si>
  <si>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</si>
  <si>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</si>
  <si>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</si>
  <si>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</si>
  <si>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</si>
  <si>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</si>
  <si>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</si>
  <si>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</si>
  <si>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</si>
  <si>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</si>
  <si>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</si>
  <si>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</si>
  <si>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</si>
  <si>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</si>
  <si>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</si>
  <si>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</si>
  <si>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</si>
  <si>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</si>
  <si>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</si>
  <si>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</si>
  <si>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</si>
  <si>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</si>
  <si>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</si>
  <si>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</si>
  <si>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</si>
  <si>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</si>
  <si>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</si>
  <si>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</si>
  <si>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</si>
  <si>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</si>
  <si>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</si>
  <si>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</si>
  <si>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</si>
  <si>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</si>
  <si>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</si>
  <si>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</si>
  <si>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</si>
  <si>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</si>
  <si>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</si>
  <si>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</si>
  <si>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</si>
  <si>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</si>
  <si>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</si>
  <si>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</si>
  <si>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</si>
  <si>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</si>
  <si>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</si>
  <si>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</si>
  <si>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</si>
  <si>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</si>
  <si>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</si>
  <si>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</si>
  <si>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</si>
  <si>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</si>
  <si>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</si>
  <si>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</si>
  <si>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</si>
  <si>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</si>
  <si>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</si>
  <si>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</si>
  <si>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</si>
  <si>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</si>
  <si>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</si>
  <si>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</si>
  <si>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</si>
  <si>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</si>
  <si>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</si>
  <si>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</si>
  <si>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</si>
  <si>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</si>
  <si>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</si>
  <si>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</si>
  <si>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</si>
  <si>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</si>
  <si>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</si>
  <si>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</si>
  <si>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</si>
  <si>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</si>
  <si>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</si>
  <si>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</si>
  <si>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</si>
  <si>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</si>
  <si>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</si>
  <si>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</si>
  <si>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</si>
  <si>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</si>
  <si>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</si>
  <si>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</si>
  <si>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</si>
  <si>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</si>
  <si>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</si>
  <si>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</si>
  <si>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</si>
  <si>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</si>
  <si>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</si>
  <si>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</si>
  <si>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</si>
  <si>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</si>
  <si>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</si>
  <si>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</si>
  <si>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</si>
  <si>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</si>
  <si>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</si>
  <si>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</si>
  <si>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</si>
  <si>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</si>
  <si>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</si>
  <si>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</si>
  <si>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</si>
  <si>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</si>
  <si>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</si>
  <si>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</si>
  <si>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</si>
  <si>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</si>
  <si>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</si>
  <si>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</si>
  <si>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</si>
  <si>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</si>
  <si>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</si>
  <si>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</si>
  <si>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</si>
  <si>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</si>
  <si>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</si>
  <si>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</si>
  <si>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</si>
  <si>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</si>
  <si>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</si>
  <si>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</si>
  <si>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</si>
  <si>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</si>
  <si>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</si>
  <si>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</si>
  <si>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</si>
  <si>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</si>
  <si>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</si>
  <si>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</si>
  <si>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</si>
  <si>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</si>
  <si>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</si>
  <si>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</si>
  <si>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</si>
  <si>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</si>
  <si>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</si>
  <si>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</si>
  <si>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</si>
  <si>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</si>
  <si>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</si>
  <si>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</si>
  <si>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</si>
  <si>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</si>
  <si>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</si>
  <si>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</si>
  <si>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</si>
  <si>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</si>
  <si>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</si>
  <si>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</si>
  <si>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</si>
  <si>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</si>
  <si>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</si>
  <si>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</si>
  <si>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</si>
  <si>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</si>
  <si>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</si>
  <si>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</si>
  <si>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</si>
  <si>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</si>
  <si>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</si>
  <si>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</si>
  <si>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</si>
  <si>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</si>
  <si>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</si>
  <si>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</si>
  <si>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</si>
  <si>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</si>
  <si>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</si>
  <si>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</si>
  <si>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</si>
  <si>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</si>
  <si>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</si>
  <si>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</si>
  <si>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</si>
  <si>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</si>
  <si>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</si>
  <si>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</si>
  <si>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</si>
  <si>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</si>
  <si>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</si>
  <si>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</si>
  <si>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</si>
  <si>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</si>
  <si>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</si>
  <si>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</si>
  <si>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</si>
  <si>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</si>
  <si>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</si>
  <si>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</si>
  <si>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</si>
  <si>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</si>
  <si>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</si>
  <si>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</si>
  <si>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</si>
  <si>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</si>
  <si>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</si>
  <si>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</si>
  <si>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</si>
  <si>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</si>
  <si>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</si>
  <si>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</si>
  <si>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</si>
  <si>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</si>
  <si>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</si>
  <si>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</si>
  <si>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</si>
  <si>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</si>
  <si>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</si>
  <si>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</si>
  <si>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</si>
  <si>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</si>
  <si>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</si>
  <si>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</si>
  <si>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</si>
  <si>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</si>
  <si>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</si>
  <si>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</si>
  <si>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</si>
  <si>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</si>
  <si>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</si>
  <si>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</si>
  <si>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</si>
  <si>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</si>
  <si>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</si>
  <si>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</si>
  <si>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</si>
  <si>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</si>
  <si>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</si>
  <si>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</si>
  <si>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</si>
  <si>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</si>
  <si>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</si>
  <si>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</si>
  <si>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</si>
  <si>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</si>
  <si>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</si>
  <si>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</si>
  <si>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</si>
  <si>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</si>
  <si>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</si>
  <si>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</si>
  <si>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</si>
  <si>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</si>
  <si>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</si>
  <si>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</si>
  <si>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</si>
  <si>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</si>
  <si>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</si>
  <si>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</si>
  <si>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</si>
  <si>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</si>
  <si>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</si>
  <si>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</si>
  <si>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</si>
  <si>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</si>
  <si>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</si>
  <si>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</si>
  <si>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</si>
  <si>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</si>
  <si>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</si>
  <si>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</si>
  <si>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</si>
  <si>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</si>
  <si>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</si>
  <si>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</si>
  <si>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</si>
  <si>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</si>
  <si>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</si>
  <si>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</si>
  <si>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</si>
  <si>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</si>
  <si>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</si>
  <si>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</si>
  <si>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</si>
  <si>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</si>
  <si>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</si>
  <si>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</si>
  <si>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</si>
  <si>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</si>
  <si>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</si>
  <si>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</si>
  <si>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</si>
  <si>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</si>
  <si>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</si>
  <si>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</si>
  <si>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</si>
  <si>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</si>
  <si>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</si>
  <si>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</si>
  <si>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</si>
  <si>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</si>
  <si>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</si>
  <si>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</si>
  <si>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</si>
  <si>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</si>
  <si>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</si>
  <si>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</si>
  <si>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</si>
  <si>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</si>
  <si>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</si>
  <si>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</si>
  <si>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</si>
  <si>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</si>
  <si>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</si>
  <si>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</si>
  <si>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</si>
  <si>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</si>
  <si>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</si>
  <si>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</si>
  <si>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</si>
  <si>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</si>
  <si>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</si>
  <si>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</si>
  <si>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</si>
  <si>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</si>
  <si>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</si>
  <si>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</si>
  <si>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</si>
  <si>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</si>
  <si>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</si>
  <si>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</si>
  <si>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</si>
  <si>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</si>
  <si>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</si>
  <si>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</si>
  <si>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</si>
  <si>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</si>
  <si>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</si>
  <si>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</si>
  <si>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</si>
  <si>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</si>
  <si>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</si>
  <si>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</si>
  <si>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</si>
  <si>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</si>
  <si>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</si>
  <si>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</si>
  <si>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</si>
  <si>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</si>
  <si>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</si>
  <si>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</si>
  <si>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</si>
  <si>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</si>
  <si>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</si>
  <si>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</si>
  <si>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</si>
  <si>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</si>
  <si>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</si>
  <si>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</si>
  <si>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</si>
  <si>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</si>
  <si>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</si>
  <si>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</si>
  <si>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</si>
  <si>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</si>
  <si>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</si>
  <si>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</si>
  <si>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</si>
  <si>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</si>
  <si>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</si>
  <si>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</si>
  <si>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</si>
  <si>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</si>
  <si>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</si>
  <si>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</si>
  <si>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</si>
  <si>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</si>
  <si>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</si>
  <si>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</si>
  <si>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</si>
  <si>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</si>
  <si>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</si>
  <si>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</si>
  <si>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</si>
  <si>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</si>
  <si>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</si>
  <si>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</si>
  <si>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</si>
  <si>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</si>
  <si>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</si>
  <si>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</si>
  <si>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</si>
  <si>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</si>
  <si>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</si>
  <si>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</si>
  <si>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</si>
  <si>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</si>
  <si>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</si>
  <si>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</si>
  <si>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</si>
  <si>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</si>
  <si>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</si>
  <si>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</si>
  <si>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</si>
  <si>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</si>
  <si>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</si>
  <si>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</si>
  <si>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</si>
  <si>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</si>
  <si>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</si>
  <si>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</si>
  <si>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</si>
  <si>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</si>
  <si>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</si>
  <si>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</si>
  <si>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</si>
  <si>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</si>
  <si>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</si>
  <si>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</si>
  <si>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</si>
  <si>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</si>
  <si>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</si>
  <si>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</si>
  <si>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</si>
  <si>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</si>
  <si>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</si>
  <si>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</si>
  <si>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</si>
  <si>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</si>
  <si>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</si>
  <si>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</si>
  <si>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</si>
  <si>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</si>
  <si>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</si>
  <si>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</si>
  <si>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</si>
  <si>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</si>
  <si>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</si>
  <si>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</si>
  <si>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</si>
  <si>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</si>
  <si>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</si>
  <si>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</si>
  <si>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</si>
  <si>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</si>
  <si>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</si>
  <si>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</si>
  <si>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</si>
  <si>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</si>
  <si>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</si>
  <si>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</si>
  <si>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</si>
  <si>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</si>
  <si>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</si>
  <si>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</si>
  <si>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</si>
  <si>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</si>
  <si>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</si>
  <si>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</si>
  <si>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</si>
  <si>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</si>
  <si>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</si>
  <si>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</si>
  <si>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</si>
  <si>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</si>
  <si>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</si>
  <si>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</si>
  <si>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</si>
  <si>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</si>
  <si>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</si>
  <si>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</si>
  <si>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</si>
  <si>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</si>
  <si>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</si>
  <si>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</si>
  <si>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</si>
  <si>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</si>
  <si>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</si>
  <si>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</si>
  <si>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</si>
  <si>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</si>
  <si>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</si>
  <si>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</si>
  <si>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</si>
  <si>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</si>
  <si>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</si>
  <si>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</si>
  <si>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</si>
  <si>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</si>
  <si>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</si>
  <si>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</si>
  <si>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</si>
  <si>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</si>
  <si>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</si>
  <si>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</si>
  <si>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</si>
  <si>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</si>
  <si>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</si>
  <si>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</si>
  <si>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</si>
  <si>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</si>
  <si>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</si>
  <si>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</si>
  <si>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</si>
  <si>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</si>
  <si>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</si>
  <si>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</si>
  <si>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</si>
  <si>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</si>
  <si>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</si>
  <si>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</si>
  <si>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</si>
  <si>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</si>
  <si>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</si>
  <si>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</si>
  <si>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</si>
  <si>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</si>
  <si>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</si>
  <si>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</si>
  <si>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</si>
  <si>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</si>
  <si>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</si>
  <si>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</si>
  <si>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</si>
  <si>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</si>
  <si>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</si>
  <si>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</si>
  <si>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</si>
  <si>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</si>
  <si>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</si>
  <si>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</si>
  <si>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</si>
  <si>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</si>
  <si>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</si>
  <si>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</si>
  <si>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</si>
  <si>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</si>
  <si>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</si>
  <si>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</si>
  <si>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</si>
  <si>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</si>
  <si>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</si>
  <si>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</si>
  <si>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</si>
  <si>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</si>
  <si>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</si>
  <si>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</si>
  <si>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</si>
  <si>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</si>
  <si>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</si>
  <si>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</si>
  <si>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</si>
  <si>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</si>
  <si>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</si>
  <si>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</si>
  <si>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</si>
  <si>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</si>
  <si>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</si>
  <si>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</si>
  <si>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</si>
  <si>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</si>
  <si>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</si>
  <si>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</si>
  <si>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</si>
  <si>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</si>
  <si>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</si>
  <si>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</si>
  <si>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</si>
  <si>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</si>
  <si>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</si>
  <si>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</si>
  <si>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</si>
  <si>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</si>
  <si>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</si>
  <si>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</si>
  <si>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</si>
  <si>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</si>
  <si>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</si>
  <si>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</si>
  <si>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</si>
  <si>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</si>
  <si>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</si>
  <si>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</si>
  <si>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</si>
  <si>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</si>
  <si>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</si>
  <si>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</si>
  <si>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</si>
  <si>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</si>
  <si>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</si>
  <si>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</si>
  <si>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</si>
  <si>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</si>
  <si>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</si>
  <si>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</si>
  <si>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</si>
  <si>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</si>
  <si>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</si>
  <si>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</si>
  <si>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</si>
  <si>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</si>
  <si>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</si>
  <si>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</si>
  <si>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</si>
  <si>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</si>
  <si>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</si>
  <si>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</si>
  <si>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</si>
  <si>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</si>
  <si>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</si>
  <si>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</si>
  <si>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</si>
  <si>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</si>
  <si>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</si>
  <si>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</si>
  <si>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</si>
  <si>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</si>
  <si>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</si>
  <si>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</si>
  <si>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</si>
  <si>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</si>
  <si>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</si>
  <si>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</si>
  <si>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</si>
  <si>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</si>
  <si>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</si>
  <si>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</si>
  <si>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</si>
  <si>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</si>
  <si>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</si>
  <si>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</si>
  <si>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</si>
  <si>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</si>
  <si>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</si>
  <si>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</si>
  <si>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</si>
  <si>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</si>
  <si>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</si>
  <si>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</si>
  <si>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</si>
  <si>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</si>
  <si>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</si>
  <si>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</si>
  <si>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</si>
  <si>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</si>
  <si>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</si>
  <si>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</si>
  <si>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</si>
  <si>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</si>
  <si>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</si>
  <si>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</si>
  <si>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</si>
  <si>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</si>
  <si>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</si>
  <si>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</si>
  <si>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</si>
  <si>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</si>
  <si>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</si>
  <si>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</si>
  <si>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</si>
  <si>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</si>
  <si>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</si>
  <si>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</si>
  <si>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</si>
  <si>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</si>
  <si>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</si>
  <si>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</si>
  <si>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</si>
  <si>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</si>
  <si>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</si>
  <si>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</si>
  <si>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</si>
  <si>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</si>
  <si>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</si>
  <si>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</si>
  <si>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</si>
  <si>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</si>
  <si>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</si>
  <si>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</si>
  <si>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</si>
  <si>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</si>
  <si>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</si>
  <si>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</si>
  <si>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</si>
  <si>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</si>
  <si>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</si>
  <si>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</si>
  <si>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</si>
  <si>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</si>
  <si>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</si>
  <si>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</si>
  <si>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</si>
  <si>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</si>
  <si>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</si>
  <si>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</si>
  <si>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</si>
  <si>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</si>
  <si>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</si>
  <si>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</si>
  <si>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</si>
  <si>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</si>
  <si>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</si>
  <si>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</si>
  <si>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</si>
  <si>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</si>
  <si>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</si>
  <si>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</si>
  <si>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</si>
  <si>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</si>
  <si>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</si>
  <si>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</si>
  <si>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</si>
  <si>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</si>
  <si>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</si>
  <si>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</si>
  <si>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</si>
  <si>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</si>
  <si>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</si>
  <si>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</si>
  <si>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</si>
  <si>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</si>
  <si>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</si>
  <si>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</si>
  <si>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</si>
  <si>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</si>
  <si>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</si>
  <si>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</si>
  <si>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</si>
  <si>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</si>
  <si>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</si>
  <si>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</si>
  <si>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</si>
  <si>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</si>
  <si>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</si>
  <si>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</si>
  <si>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</si>
  <si>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</si>
  <si>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</si>
  <si>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</si>
  <si>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</si>
  <si>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</si>
  <si>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</si>
  <si>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</si>
  <si>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</si>
  <si>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</si>
  <si>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</si>
  <si>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</si>
  <si>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</si>
  <si>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</si>
  <si>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</si>
  <si>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</si>
  <si>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</si>
  <si>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</si>
  <si>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</si>
  <si>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</si>
  <si>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</si>
  <si>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</si>
  <si>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</si>
  <si>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</si>
  <si>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</si>
  <si>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</si>
  <si>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</si>
  <si>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</si>
  <si>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</si>
  <si>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</si>
  <si>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</si>
  <si>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</si>
  <si>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</si>
  <si>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</si>
  <si>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</si>
  <si>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</si>
  <si>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</si>
  <si>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</si>
  <si>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</si>
  <si>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</si>
  <si>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</si>
  <si>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</si>
  <si>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</si>
  <si>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</si>
  <si>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</si>
  <si>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</si>
  <si>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</si>
  <si>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</si>
  <si>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</si>
  <si>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</si>
  <si>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</si>
  <si>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</si>
  <si>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</si>
  <si>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</si>
  <si>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</si>
  <si>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</si>
  <si>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</si>
  <si>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</si>
  <si>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</si>
  <si>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</si>
  <si>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</si>
  <si>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</si>
  <si>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</si>
  <si>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</si>
  <si>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</si>
  <si>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</si>
  <si>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</si>
  <si>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</si>
  <si>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</si>
  <si>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</si>
  <si>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</si>
  <si>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</si>
  <si>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</si>
  <si>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</si>
  <si>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</si>
  <si>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</si>
  <si>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</si>
  <si>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</si>
  <si>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</si>
  <si>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</si>
  <si>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</si>
  <si>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</si>
  <si>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</si>
  <si>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</si>
  <si>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</si>
  <si>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</si>
  <si>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</si>
  <si>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</si>
  <si>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</si>
  <si>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</si>
  <si>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</si>
  <si>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</si>
  <si>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</si>
  <si>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</si>
  <si>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</si>
  <si>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</si>
  <si>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</si>
  <si>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</si>
  <si>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</si>
  <si>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</si>
  <si>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</si>
  <si>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</si>
  <si>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</si>
  <si>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</si>
  <si>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</si>
  <si>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</si>
  <si>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</si>
  <si>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</si>
  <si>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</si>
  <si>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</si>
  <si>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</si>
  <si>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</si>
  <si>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</si>
  <si>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</si>
  <si>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</si>
  <si>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</si>
  <si>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</si>
  <si>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</si>
  <si>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</si>
  <si>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</si>
  <si>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</si>
  <si>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</si>
  <si>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</si>
  <si>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</si>
  <si>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</si>
  <si>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</si>
  <si>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</si>
  <si>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</si>
  <si>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</si>
  <si>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</si>
  <si>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</si>
  <si>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</si>
  <si>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</si>
  <si>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</si>
  <si>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</si>
  <si>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</si>
  <si>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</si>
  <si>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</si>
  <si>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</si>
  <si>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</si>
  <si>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</si>
  <si>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</si>
  <si>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</si>
  <si>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</si>
  <si>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</si>
  <si>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</si>
  <si>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</si>
  <si>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</si>
  <si>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</si>
  <si>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</si>
  <si>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</si>
  <si>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</si>
  <si>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</si>
  <si>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</si>
  <si>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</si>
  <si>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</si>
  <si>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</si>
  <si>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</si>
  <si>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</si>
  <si>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</si>
  <si>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</si>
  <si>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</si>
  <si>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</si>
  <si>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</si>
  <si>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</si>
  <si>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</si>
  <si>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</si>
  <si>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</si>
  <si>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</si>
  <si>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</si>
  <si>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</si>
  <si>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</si>
  <si>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</si>
  <si>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</si>
  <si>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</si>
  <si>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</si>
  <si>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</si>
  <si>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</si>
  <si>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</si>
  <si>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</si>
  <si>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</si>
  <si>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</si>
  <si>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</si>
  <si>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</si>
  <si>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</si>
  <si>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</si>
  <si>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</si>
  <si>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</si>
  <si>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</si>
  <si>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</si>
  <si>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</si>
  <si>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</si>
  <si>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</si>
  <si>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</si>
  <si>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</si>
  <si>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</si>
  <si>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</si>
  <si>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</si>
  <si>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</si>
  <si>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</si>
  <si>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</si>
  <si>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</si>
  <si>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</si>
  <si>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</si>
  <si>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</si>
  <si>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</si>
  <si>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</si>
  <si>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</si>
  <si>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</si>
  <si>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</si>
  <si>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</si>
  <si>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</si>
  <si>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</si>
  <si>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</si>
  <si>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</si>
  <si>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</si>
  <si>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</si>
  <si>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</si>
  <si>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</si>
  <si>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</si>
  <si>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</si>
  <si>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</si>
  <si>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</si>
  <si>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</si>
  <si>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</si>
  <si>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</si>
  <si>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</si>
  <si>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</si>
  <si>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</si>
  <si>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</si>
  <si>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</si>
  <si>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</si>
  <si>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</si>
  <si>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</si>
  <si>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</si>
  <si>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</si>
  <si>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</si>
  <si>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</si>
  <si>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</si>
  <si>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</si>
  <si>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</si>
  <si>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</si>
  <si>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</si>
  <si>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</si>
  <si>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</si>
  <si>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</si>
  <si>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</si>
  <si>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</si>
  <si>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</si>
  <si>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</si>
  <si>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</si>
  <si>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</si>
  <si>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</si>
  <si>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</si>
  <si>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</si>
  <si>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</si>
  <si>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</si>
  <si>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</si>
  <si>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</si>
  <si>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</si>
  <si>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</si>
  <si>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</si>
  <si>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</si>
  <si>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</si>
  <si>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</si>
  <si>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</si>
  <si>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</si>
  <si>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</si>
  <si>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</si>
  <si>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</si>
  <si>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</si>
  <si>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</si>
  <si>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</si>
  <si>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</si>
  <si>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</si>
  <si>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</si>
  <si>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</si>
  <si>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</si>
  <si>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</si>
  <si>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</si>
  <si>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</si>
  <si>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</si>
  <si>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</si>
  <si>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</si>
  <si>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</si>
  <si>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</si>
  <si>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</si>
  <si>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</si>
  <si>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</si>
  <si>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</si>
  <si>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</si>
  <si>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</si>
  <si>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</si>
  <si>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</si>
  <si>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</si>
  <si>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</si>
  <si>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</si>
  <si>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</si>
  <si>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</si>
  <si>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</si>
  <si>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</si>
  <si>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</si>
  <si>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</si>
  <si>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</si>
  <si>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</si>
  <si>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</si>
  <si>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</si>
  <si>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</si>
  <si>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</si>
  <si>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</si>
  <si>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</si>
  <si>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</si>
  <si>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</si>
  <si>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</si>
  <si>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</si>
  <si>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</si>
  <si>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</si>
  <si>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</si>
  <si>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</si>
  <si>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</si>
  <si>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</si>
  <si>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</si>
  <si>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</si>
  <si>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</si>
  <si>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</si>
  <si>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</si>
  <si>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</si>
  <si>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</si>
  <si>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</si>
  <si>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</si>
  <si>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</si>
  <si>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</si>
  <si>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</si>
  <si>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</si>
  <si>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</si>
  <si>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</si>
  <si>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</si>
  <si>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</si>
  <si>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</si>
  <si>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</si>
  <si>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</si>
  <si>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</si>
  <si>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</si>
  <si>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</si>
  <si>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</si>
  <si>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</si>
  <si>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</si>
  <si>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</si>
  <si>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</si>
  <si>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</si>
  <si>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</si>
  <si>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</si>
  <si>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</si>
  <si>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</si>
  <si>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</si>
  <si>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</si>
  <si>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</si>
  <si>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</si>
  <si>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</si>
  <si>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</si>
  <si>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</si>
  <si>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</si>
  <si>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</si>
  <si>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</si>
  <si>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</si>
  <si>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</si>
  <si>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</si>
  <si>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</si>
  <si>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</si>
  <si>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</si>
  <si>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</si>
  <si>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</si>
  <si>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</si>
  <si>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</si>
  <si>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</si>
  <si>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</si>
  <si>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</si>
  <si>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</si>
  <si>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</si>
  <si>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</si>
  <si>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</si>
  <si>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</si>
  <si>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</si>
  <si>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</si>
  <si>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</si>
  <si>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</si>
  <si>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</si>
  <si>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</si>
  <si>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</si>
  <si>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</si>
  <si>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</si>
  <si>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</si>
  <si>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</si>
  <si>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</si>
  <si>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</si>
  <si>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</si>
  <si>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</si>
  <si>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</si>
  <si>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</si>
  <si>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</si>
  <si>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</si>
  <si>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</si>
  <si>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</si>
  <si>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</si>
  <si>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</si>
  <si>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</si>
  <si>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</si>
  <si>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</si>
  <si>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</si>
  <si>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</si>
  <si>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</si>
  <si>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</si>
  <si>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</si>
  <si>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</si>
  <si>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</si>
  <si>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</si>
  <si>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</si>
  <si>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</si>
  <si>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</si>
  <si>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</si>
  <si>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</si>
  <si>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</si>
  <si>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</si>
  <si>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</si>
  <si>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</si>
  <si>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</si>
  <si>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</si>
  <si>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</si>
  <si>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</si>
  <si>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</si>
  <si>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</si>
  <si>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</si>
  <si>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</si>
  <si>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</si>
  <si>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</si>
  <si>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</si>
  <si>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</si>
  <si>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</si>
  <si>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</si>
  <si>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</si>
  <si>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</si>
  <si>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</si>
  <si>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</si>
  <si>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</si>
  <si>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</si>
  <si>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</si>
  <si>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</si>
  <si>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</si>
  <si>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</si>
  <si>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</si>
  <si>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</si>
  <si>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</si>
  <si>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</si>
  <si>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</si>
  <si>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</si>
  <si>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</si>
  <si>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</si>
  <si>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</si>
  <si>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</si>
  <si>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</si>
  <si>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</si>
  <si>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</si>
  <si>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</si>
  <si>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</si>
  <si>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</si>
  <si>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</si>
  <si>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</si>
  <si>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</si>
  <si>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</si>
  <si>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</si>
  <si>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</si>
  <si>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</si>
  <si>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</si>
  <si>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</si>
  <si>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</si>
  <si>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</si>
  <si>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</si>
  <si>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</si>
  <si>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</si>
  <si>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</si>
  <si>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</si>
  <si>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</si>
  <si>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</si>
  <si>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</si>
  <si>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</si>
  <si>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</si>
  <si>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</si>
  <si>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</si>
  <si>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</si>
  <si>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</si>
  <si>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</si>
  <si>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</si>
  <si>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</si>
  <si>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</si>
  <si>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</si>
  <si>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</si>
  <si>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</si>
  <si>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</si>
  <si>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</si>
  <si>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</si>
  <si>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</si>
  <si>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</si>
  <si>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</si>
  <si>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</si>
  <si>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</si>
  <si>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</si>
  <si>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</si>
  <si>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</si>
  <si>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</si>
  <si>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</si>
  <si>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</si>
  <si>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</si>
  <si>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</si>
  <si>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</si>
  <si>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</si>
  <si>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</si>
  <si>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</si>
  <si>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</si>
  <si>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</si>
  <si>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</si>
  <si>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</si>
  <si>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</si>
  <si>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</si>
  <si>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</si>
  <si>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</si>
  <si>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</si>
  <si>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</si>
  <si>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</si>
  <si>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</si>
  <si>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</si>
  <si>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</si>
  <si>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</si>
  <si>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</si>
  <si>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</si>
  <si>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</si>
  <si>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</si>
  <si>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</si>
  <si>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</si>
  <si>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</si>
  <si>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</si>
  <si>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</si>
  <si>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</si>
  <si>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</si>
  <si>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</si>
  <si>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</si>
  <si>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</si>
  <si>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</si>
  <si>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</si>
  <si>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</si>
  <si>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</si>
  <si>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</si>
  <si>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</si>
  <si>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</si>
  <si>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</si>
  <si>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</si>
  <si>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</si>
  <si>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</si>
  <si>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</si>
  <si>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</si>
  <si>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</si>
  <si>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</si>
  <si>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</si>
  <si>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</si>
  <si>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</si>
  <si>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</si>
  <si>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</si>
  <si>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</si>
  <si>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</si>
  <si>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</si>
  <si>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</si>
  <si>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</si>
  <si>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</si>
  <si>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</si>
  <si>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</si>
  <si>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</si>
  <si>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</si>
  <si>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</si>
  <si>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</si>
  <si>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</si>
  <si>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</si>
  <si>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</si>
  <si>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</si>
  <si>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</si>
  <si>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</si>
  <si>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</si>
  <si>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</si>
  <si>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</si>
  <si>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</si>
  <si>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</si>
  <si>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</si>
  <si>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</si>
  <si>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</si>
  <si>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</si>
  <si>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</si>
  <si>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</si>
  <si>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</si>
  <si>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</si>
  <si>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</si>
  <si>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</si>
  <si>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</si>
  <si>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</si>
  <si>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</si>
  <si>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</si>
  <si>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</si>
  <si>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</si>
  <si>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</si>
  <si>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</si>
  <si>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</si>
  <si>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</si>
  <si>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</si>
  <si>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</si>
  <si>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</si>
  <si>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</si>
  <si>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</si>
  <si>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</si>
  <si>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</si>
  <si>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</si>
  <si>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</si>
  <si>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</si>
  <si>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</si>
  <si>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</si>
  <si>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</si>
  <si>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</si>
  <si>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</si>
  <si>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</si>
  <si>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</si>
  <si>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</si>
  <si>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</si>
  <si>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</si>
  <si>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</si>
  <si>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</si>
  <si>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</si>
  <si>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</si>
  <si>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</si>
  <si>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</si>
  <si>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</si>
  <si>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</si>
  <si>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</si>
  <si>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</si>
  <si>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</si>
  <si>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</si>
  <si>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</si>
  <si>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</si>
  <si>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</si>
  <si>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</si>
  <si>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</si>
  <si>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</si>
  <si>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</si>
  <si>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</si>
  <si>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</si>
  <si>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</si>
  <si>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</si>
  <si>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</si>
  <si>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</si>
  <si>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</si>
  <si>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</si>
  <si>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</si>
  <si>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</si>
  <si>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</si>
  <si>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</si>
  <si>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</si>
  <si>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</si>
  <si>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</si>
  <si>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</si>
  <si>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</si>
  <si>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</si>
  <si>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</si>
  <si>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</si>
  <si>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</si>
  <si>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</si>
  <si>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</si>
  <si>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</si>
  <si>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</si>
  <si>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</si>
  <si>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</si>
  <si>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</si>
  <si>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</si>
  <si>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</si>
  <si>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</si>
  <si>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</si>
  <si>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</si>
  <si>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</si>
  <si>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</si>
  <si>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</si>
  <si>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</si>
  <si>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</si>
  <si>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</si>
  <si>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</si>
  <si>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</si>
  <si>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</si>
  <si>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</si>
  <si>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</si>
  <si>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</si>
  <si>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</si>
  <si>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</si>
  <si>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</si>
  <si>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</si>
  <si>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</si>
  <si>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</si>
  <si>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</si>
  <si>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</si>
  <si>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</si>
  <si>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</si>
  <si>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</si>
  <si>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</si>
  <si>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</si>
  <si>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</si>
  <si>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</si>
  <si>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</si>
  <si>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</si>
  <si>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</si>
  <si>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</si>
  <si>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</si>
  <si>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</si>
  <si>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</si>
  <si>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</si>
  <si>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</si>
  <si>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</si>
  <si>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</si>
  <si>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</si>
  <si>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</si>
  <si>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</si>
  <si>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</si>
  <si>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</si>
  <si>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</si>
  <si>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</si>
  <si>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</si>
  <si>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</si>
  <si>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</si>
  <si>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</si>
  <si>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</si>
  <si>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</si>
  <si>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</si>
  <si>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</si>
  <si>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</si>
  <si>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</si>
  <si>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</si>
  <si>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</si>
  <si>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</si>
  <si>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</si>
  <si>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</si>
  <si>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</si>
  <si>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</si>
  <si>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</si>
  <si>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</si>
  <si>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</si>
  <si>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</si>
  <si>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</si>
  <si>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</si>
  <si>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</si>
  <si>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</si>
  <si>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</si>
  <si>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</si>
  <si>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</si>
  <si>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</si>
  <si>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</si>
  <si>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</si>
  <si>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</si>
  <si>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</si>
  <si>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</si>
  <si>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</si>
  <si>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</si>
  <si>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</si>
  <si>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</si>
  <si>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</si>
  <si>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</si>
  <si>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</si>
  <si>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</si>
  <si>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</si>
  <si>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</si>
  <si>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</si>
  <si>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</si>
  <si>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</si>
  <si>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</si>
  <si>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</si>
  <si>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</si>
  <si>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</si>
  <si>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</si>
  <si>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</si>
  <si>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</si>
  <si>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</si>
  <si>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</si>
  <si>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</si>
  <si>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</si>
  <si>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</si>
  <si>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</si>
  <si>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</si>
  <si>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</si>
  <si>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</si>
  <si>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</si>
  <si>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</si>
  <si>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</si>
  <si>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</si>
  <si>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</si>
  <si>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</si>
  <si>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</si>
  <si>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</si>
  <si>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</si>
  <si>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</si>
  <si>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</si>
  <si>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</si>
  <si>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</si>
  <si>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</si>
  <si>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</si>
  <si>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</si>
  <si>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</si>
  <si>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</si>
  <si>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</si>
  <si>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</si>
  <si>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</si>
  <si>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</si>
  <si>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</si>
  <si>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</si>
  <si>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</si>
  <si>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</si>
  <si>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</si>
  <si>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</si>
  <si>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</si>
  <si>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</si>
  <si>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</si>
  <si>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</si>
  <si>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</si>
  <si>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</si>
  <si>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</si>
  <si>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</si>
  <si>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</si>
  <si>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</si>
  <si>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</si>
  <si>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</si>
  <si>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</si>
  <si>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</si>
  <si>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</si>
  <si>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</si>
  <si>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</si>
  <si>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</si>
  <si>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</si>
  <si>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</si>
  <si>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</si>
  <si>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</si>
  <si>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</si>
  <si>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</si>
  <si>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</si>
  <si>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</si>
  <si>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</si>
  <si>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</si>
  <si>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</si>
  <si>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</si>
  <si>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</si>
  <si>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</si>
  <si>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</si>
  <si>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</si>
  <si>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</si>
  <si>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</si>
  <si>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</si>
  <si>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</si>
  <si>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</si>
  <si>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</si>
  <si>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</si>
  <si>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</si>
  <si>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</si>
  <si>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</si>
  <si>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</si>
  <si>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</si>
  <si>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</si>
  <si>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</si>
  <si>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</si>
  <si>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</si>
  <si>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</si>
  <si>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</si>
  <si>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</si>
  <si>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</si>
  <si>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</si>
  <si>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</si>
  <si>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</si>
  <si>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</si>
  <si>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</si>
  <si>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</si>
  <si>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</si>
  <si>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</si>
  <si>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</si>
  <si>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</si>
  <si>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</si>
  <si>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</si>
  <si>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</si>
  <si>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</si>
  <si>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</si>
  <si>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</si>
  <si>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</si>
  <si>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</si>
  <si>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</si>
  <si>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</si>
  <si>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</si>
  <si>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</si>
  <si>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</si>
  <si>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</si>
  <si>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</si>
  <si>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</si>
  <si>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</si>
  <si>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</si>
  <si>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</si>
  <si>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</si>
  <si>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</si>
  <si>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</si>
  <si>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</si>
  <si>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</si>
  <si>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</si>
  <si>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</si>
  <si>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</si>
  <si>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</si>
  <si>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</si>
  <si>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</si>
  <si>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</si>
  <si>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</si>
  <si>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</si>
  <si>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</si>
  <si>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</si>
  <si>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</si>
  <si>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</si>
  <si>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</si>
  <si>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</si>
  <si>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</si>
  <si>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</si>
  <si>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</si>
  <si>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</si>
  <si>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</si>
  <si>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</si>
  <si>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</si>
  <si>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</si>
  <si>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</si>
  <si>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</si>
  <si>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</si>
  <si>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</si>
  <si>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</si>
  <si>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</si>
  <si>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</si>
  <si>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</si>
  <si>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</si>
  <si>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</si>
  <si>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</si>
  <si>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</si>
  <si>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</si>
  <si>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</si>
  <si>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</si>
  <si>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</si>
  <si>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</si>
  <si>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</si>
  <si>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</si>
  <si>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</si>
  <si>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</si>
  <si>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</si>
  <si>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</si>
  <si>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</si>
  <si>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</si>
  <si>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</si>
  <si>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</si>
  <si>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</si>
  <si>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</si>
  <si>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</si>
  <si>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</si>
  <si>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</si>
  <si>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</si>
  <si>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</si>
  <si>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</si>
  <si>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</si>
  <si>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</si>
  <si>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</si>
  <si>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</si>
  <si>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</si>
  <si>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</si>
  <si>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</si>
  <si>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</si>
  <si>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</si>
  <si>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</si>
  <si>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</si>
  <si>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</si>
  <si>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</si>
  <si>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</si>
  <si>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</si>
  <si>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</si>
  <si>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</si>
  <si>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</si>
  <si>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</si>
  <si>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</si>
  <si>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</si>
  <si>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</si>
  <si>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</si>
  <si>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</si>
  <si>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</si>
  <si>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</si>
  <si>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</si>
  <si>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</si>
  <si>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</si>
  <si>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</si>
  <si>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</si>
  <si>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</si>
  <si>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</si>
  <si>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</si>
  <si>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</si>
  <si>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</si>
  <si>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</si>
  <si>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</si>
  <si>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</si>
  <si>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</si>
  <si>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</si>
  <si>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</si>
  <si>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</si>
  <si>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</si>
  <si>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</si>
  <si>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</si>
  <si>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</si>
  <si>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</si>
  <si>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</si>
  <si>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</si>
  <si>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</si>
  <si>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</si>
  <si>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</si>
  <si>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</si>
  <si>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</si>
  <si>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</si>
  <si>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</si>
  <si>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</si>
  <si>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</si>
  <si>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</si>
  <si>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</si>
  <si>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</si>
  <si>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</si>
  <si>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</si>
  <si>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</si>
  <si>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</si>
  <si>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</si>
  <si>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</si>
  <si>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</si>
  <si>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</si>
  <si>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</si>
  <si>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</si>
  <si>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</si>
  <si>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</si>
  <si>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</si>
  <si>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</si>
  <si>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</si>
  <si>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</si>
  <si>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</si>
  <si>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</si>
  <si>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</si>
  <si>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</si>
  <si>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</si>
  <si>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</si>
  <si>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</si>
  <si>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</si>
  <si>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</si>
  <si>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</si>
  <si>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</si>
  <si>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</si>
  <si>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</si>
  <si>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</si>
  <si>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</si>
  <si>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</si>
  <si>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</si>
  <si>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</si>
  <si>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</si>
  <si>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</si>
  <si>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</si>
  <si>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</si>
  <si>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</si>
  <si>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</si>
  <si>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</si>
  <si>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</si>
  <si>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</si>
  <si>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</si>
  <si>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</si>
  <si>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</si>
  <si>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</si>
  <si>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</si>
  <si>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</si>
  <si>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</si>
  <si>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</si>
  <si>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</si>
  <si>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</si>
  <si>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</si>
  <si>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</si>
  <si>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</si>
  <si>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</si>
  <si>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</si>
  <si>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</si>
  <si>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</si>
  <si>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</si>
  <si>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</si>
  <si>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</si>
  <si>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</si>
  <si>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</si>
  <si>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</si>
  <si>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</si>
  <si>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</si>
  <si>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</si>
  <si>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</si>
  <si>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</si>
  <si>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</si>
  <si>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</si>
  <si>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</si>
  <si>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</si>
  <si>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</si>
  <si>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</si>
  <si>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</si>
  <si>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</si>
  <si>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</si>
  <si>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</si>
  <si>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</si>
  <si>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</si>
  <si>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</si>
  <si>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</si>
  <si>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</si>
  <si>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</si>
  <si>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</si>
  <si>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</si>
  <si>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</si>
  <si>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</si>
  <si>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</si>
  <si>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</si>
  <si>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</si>
  <si>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</si>
  <si>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</si>
  <si>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</si>
  <si>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</si>
  <si>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</si>
  <si>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</si>
  <si>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</si>
  <si>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</si>
  <si>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</si>
  <si>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</si>
  <si>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</si>
  <si>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</si>
  <si>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</si>
  <si>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</si>
  <si>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</si>
  <si>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</si>
  <si>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</si>
  <si>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</si>
  <si>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</si>
  <si>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</si>
  <si>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</si>
  <si>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</si>
  <si>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</si>
  <si>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</si>
  <si>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</si>
  <si>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</si>
  <si>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</si>
  <si>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</si>
  <si>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</si>
  <si>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</si>
  <si>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</si>
  <si>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</si>
  <si>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</si>
  <si>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</si>
  <si>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</si>
  <si>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</si>
  <si>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</si>
  <si>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</si>
  <si>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</si>
  <si>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</si>
  <si>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</si>
  <si>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</si>
  <si>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</si>
  <si>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</si>
  <si>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</si>
  <si>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</si>
  <si>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</si>
  <si>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</si>
  <si>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</si>
  <si>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</si>
  <si>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</si>
  <si>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</si>
  <si>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</si>
  <si>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</si>
  <si>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</si>
  <si>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</si>
  <si>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</si>
  <si>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</si>
  <si>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</si>
  <si>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</si>
  <si>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</si>
  <si>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</si>
  <si>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</si>
  <si>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</si>
  <si>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</si>
  <si>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</si>
  <si>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</si>
  <si>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</si>
  <si>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</si>
  <si>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</si>
  <si>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</si>
  <si>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</si>
  <si>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</si>
  <si>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</si>
  <si>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</si>
  <si>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</si>
  <si>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</si>
  <si>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</si>
  <si>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</si>
  <si>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</si>
  <si>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</si>
  <si>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</si>
  <si>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</si>
  <si>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</si>
  <si>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</si>
  <si>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</si>
  <si>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</si>
  <si>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</si>
  <si>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</si>
  <si>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</si>
  <si>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</si>
  <si>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</si>
  <si>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</si>
  <si>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</si>
  <si>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</si>
  <si>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</si>
  <si>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</si>
  <si>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</si>
  <si>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</si>
  <si>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</si>
  <si>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</si>
  <si>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</si>
  <si>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</si>
  <si>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</si>
  <si>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</si>
  <si>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</si>
  <si>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</si>
  <si>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</si>
  <si>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</si>
  <si>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</si>
  <si>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</si>
  <si>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</si>
  <si>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</si>
  <si>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</si>
  <si>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</si>
  <si>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</si>
  <si>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</si>
  <si>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</si>
  <si>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</si>
  <si>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</si>
  <si>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</si>
  <si>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</si>
  <si>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</si>
  <si>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</si>
  <si>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</si>
  <si>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</si>
  <si>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</si>
  <si>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</si>
  <si>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</si>
  <si>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</si>
  <si>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</si>
  <si>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</si>
  <si>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</si>
  <si>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</si>
  <si>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</si>
  <si>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</si>
  <si>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</si>
  <si>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</si>
  <si>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</si>
  <si>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</si>
  <si>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</si>
  <si>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</si>
  <si>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</si>
  <si>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</si>
  <si>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</si>
  <si>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</si>
  <si>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</si>
  <si>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</si>
  <si>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</si>
  <si>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</si>
  <si>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</si>
  <si>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</si>
  <si>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</si>
  <si>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</si>
  <si>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</si>
  <si>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</si>
  <si>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</si>
  <si>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</si>
  <si>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</si>
  <si>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</si>
  <si>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</si>
  <si>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</si>
  <si>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</si>
  <si>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</si>
  <si>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</si>
  <si>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</si>
  <si>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</si>
  <si>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</si>
  <si>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</si>
  <si>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</si>
  <si>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</si>
  <si>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</si>
  <si>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</si>
  <si>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</si>
  <si>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</si>
  <si>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</si>
  <si>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</si>
  <si>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</si>
  <si>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</si>
  <si>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</si>
  <si>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</si>
  <si>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</si>
  <si>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</si>
  <si>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</si>
  <si>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</si>
  <si>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</si>
  <si>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</si>
  <si>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</si>
  <si>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</si>
  <si>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</si>
  <si>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</si>
  <si>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</si>
  <si>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</si>
  <si>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</si>
  <si>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</si>
  <si>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</si>
  <si>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</si>
  <si>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</si>
  <si>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</si>
  <si>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</si>
  <si>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</si>
  <si>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</si>
  <si>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</si>
  <si>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</si>
  <si>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</si>
  <si>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</si>
  <si>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</si>
  <si>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</si>
  <si>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</si>
  <si>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</si>
  <si>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</si>
  <si>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</si>
  <si>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</si>
  <si>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</si>
  <si>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</si>
  <si>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</si>
  <si>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</si>
  <si>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</si>
  <si>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</si>
  <si>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</si>
  <si>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</si>
  <si>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</si>
  <si>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</si>
  <si>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</si>
  <si>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</si>
  <si>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</si>
  <si>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</si>
  <si>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</si>
  <si>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</si>
  <si>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</si>
  <si>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</si>
  <si>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</si>
  <si>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</si>
  <si>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</si>
  <si>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</si>
  <si>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</si>
  <si>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</si>
  <si>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</si>
  <si>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</si>
  <si>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</si>
  <si>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</si>
  <si>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</si>
  <si>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</si>
  <si>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</si>
  <si>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</si>
  <si>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</si>
  <si>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</si>
  <si>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</si>
  <si>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</si>
  <si>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</si>
  <si>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</si>
  <si>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</si>
  <si>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</si>
  <si>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</si>
  <si>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</si>
  <si>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</si>
  <si>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</si>
  <si>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</si>
  <si>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</si>
  <si>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</si>
  <si>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</si>
  <si>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</si>
  <si>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</si>
  <si>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</si>
  <si>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</si>
  <si>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</si>
  <si>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</si>
  <si>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</si>
  <si>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</si>
  <si>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</si>
  <si>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</si>
  <si>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</si>
  <si>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</si>
  <si>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</si>
  <si>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</si>
  <si>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</si>
  <si>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</si>
  <si>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</si>
  <si>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</si>
  <si>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</si>
  <si>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</si>
  <si>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</si>
  <si>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</si>
  <si>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</si>
  <si>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</si>
  <si>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</si>
  <si>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</si>
  <si>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</si>
  <si>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</si>
  <si>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</si>
  <si>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</si>
  <si>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</si>
  <si>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</si>
  <si>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</si>
  <si>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</si>
  <si>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</si>
  <si>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</si>
  <si>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</si>
  <si>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</si>
  <si>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</si>
  <si>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</si>
  <si>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</si>
  <si>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</si>
  <si>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</si>
  <si>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</si>
  <si>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</si>
  <si>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</si>
  <si>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</si>
  <si>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</si>
  <si>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</si>
  <si>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</si>
  <si>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</si>
  <si>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</si>
  <si>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</si>
  <si>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</si>
  <si>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</si>
  <si>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</si>
  <si>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</si>
  <si>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</si>
  <si>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</si>
  <si>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</si>
  <si>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</si>
  <si>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</si>
  <si>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</si>
  <si>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</si>
  <si>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</si>
  <si>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</si>
  <si>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</si>
  <si>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</si>
  <si>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</si>
  <si>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</si>
  <si>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</si>
  <si>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</si>
  <si>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</si>
  <si>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</si>
  <si>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</si>
  <si>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</si>
  <si>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</si>
  <si>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</si>
  <si>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</si>
  <si>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</si>
  <si>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</si>
  <si>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</si>
  <si>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</si>
  <si>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</si>
  <si>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</si>
  <si>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</si>
  <si>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</si>
  <si>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</si>
  <si>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</si>
  <si>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</si>
  <si>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</si>
  <si>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</si>
  <si>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</si>
  <si>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</si>
  <si>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</si>
  <si>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</si>
  <si>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</si>
  <si>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</si>
  <si>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</si>
  <si>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</si>
  <si>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</si>
  <si>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</si>
  <si>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</si>
  <si>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</si>
  <si>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</si>
  <si>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</si>
  <si>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</si>
  <si>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</si>
  <si>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</si>
  <si>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</si>
  <si>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</si>
  <si>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</si>
  <si>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</si>
  <si>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</si>
  <si>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</si>
  <si>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</si>
  <si>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</si>
  <si>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</si>
  <si>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</si>
  <si>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</si>
  <si>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</si>
  <si>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</si>
  <si>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</si>
  <si>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</si>
  <si>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</si>
  <si>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</si>
  <si>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</si>
  <si>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</si>
  <si>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</si>
  <si>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</si>
  <si>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</si>
  <si>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</si>
  <si>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</si>
  <si>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</si>
  <si>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</si>
  <si>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</si>
  <si>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</si>
  <si>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</si>
  <si>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</si>
  <si>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</si>
  <si>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</si>
  <si>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</si>
  <si>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</si>
  <si>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</si>
  <si>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</si>
  <si>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</si>
  <si>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</si>
  <si>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</si>
  <si>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</si>
  <si>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</si>
  <si>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</si>
  <si>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</si>
  <si>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</si>
  <si>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</si>
  <si>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</si>
  <si>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</si>
  <si>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</si>
  <si>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</si>
  <si>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</si>
  <si>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</si>
  <si>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</si>
  <si>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</si>
  <si>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</si>
  <si>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</si>
  <si>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</si>
  <si>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</si>
  <si>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</si>
  <si>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</si>
  <si>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</si>
  <si>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</si>
  <si>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</si>
  <si>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</si>
  <si>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</si>
  <si>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</si>
  <si>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</si>
  <si>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</si>
  <si>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</si>
  <si>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</si>
  <si>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</si>
  <si>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</si>
  <si>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</si>
  <si>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</si>
  <si>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</si>
  <si>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</si>
  <si>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</si>
  <si>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</si>
  <si>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</si>
  <si>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</si>
  <si>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</si>
  <si>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</si>
  <si>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</si>
  <si>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</si>
  <si>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</si>
  <si>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</si>
  <si>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</si>
  <si>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</si>
  <si>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</si>
  <si>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</si>
  <si>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</si>
  <si>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</si>
  <si>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</si>
  <si>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</si>
  <si>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</si>
  <si>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</si>
  <si>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</si>
  <si>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</si>
  <si>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</si>
  <si>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</si>
  <si>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</si>
  <si>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</si>
  <si>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</si>
  <si>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</si>
  <si>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</si>
  <si>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</si>
  <si>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</si>
  <si>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</si>
  <si>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</si>
  <si>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</si>
  <si>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</si>
  <si>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</si>
  <si>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</si>
  <si>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</si>
  <si>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</si>
  <si>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</si>
  <si>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</si>
  <si>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</si>
  <si>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</si>
  <si>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</si>
  <si>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</si>
  <si>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</si>
  <si>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</si>
  <si>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</si>
  <si>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</si>
  <si>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</si>
  <si>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</si>
  <si>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</si>
  <si>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</si>
  <si>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</si>
  <si>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</si>
  <si>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</si>
  <si>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</si>
  <si>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</si>
  <si>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</si>
  <si>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</si>
  <si>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</si>
  <si>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</si>
  <si>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</si>
  <si>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</si>
  <si>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</si>
  <si>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</si>
  <si>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</si>
  <si>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</si>
  <si>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</si>
  <si>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</si>
  <si>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</si>
  <si>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</si>
  <si>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</si>
  <si>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</si>
  <si>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</si>
  <si>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</si>
  <si>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</si>
  <si>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</si>
  <si>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</si>
  <si>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</si>
  <si>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</si>
  <si>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</si>
  <si>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</si>
  <si>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</si>
  <si>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</si>
  <si>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</si>
  <si>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</si>
  <si>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</si>
  <si>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</si>
  <si>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</si>
  <si>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</si>
  <si>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</si>
  <si>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</si>
  <si>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</si>
  <si>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</si>
  <si>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</si>
  <si>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</si>
  <si>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</si>
  <si>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</si>
  <si>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</si>
  <si>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</si>
  <si>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</si>
  <si>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</si>
  <si>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</si>
  <si>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</si>
  <si>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</si>
  <si>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</si>
  <si>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</si>
  <si>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</si>
  <si>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</si>
  <si>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</si>
  <si>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</si>
  <si>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</si>
  <si>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</si>
  <si>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</si>
  <si>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</si>
  <si>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</si>
  <si>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</si>
  <si>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</si>
  <si>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</si>
  <si>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</si>
  <si>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</si>
  <si>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</si>
  <si>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</si>
  <si>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</si>
  <si>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</si>
  <si>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</si>
  <si>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</si>
  <si>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</si>
  <si>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</si>
  <si>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</si>
  <si>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</si>
  <si>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</si>
  <si>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</si>
  <si>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</si>
  <si>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</si>
  <si>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</si>
  <si>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</si>
  <si>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</si>
  <si>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</si>
  <si>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</si>
  <si>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</si>
  <si>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</si>
  <si>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</si>
  <si>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</si>
  <si>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</si>
  <si>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</si>
  <si>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</si>
  <si>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</si>
  <si>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</si>
  <si>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</si>
  <si>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</si>
  <si>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</si>
  <si>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</si>
  <si>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</si>
  <si>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</si>
  <si>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</si>
  <si>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</si>
  <si>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</si>
  <si>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</si>
  <si>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</si>
  <si>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</si>
  <si>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</si>
  <si>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</si>
  <si>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</si>
  <si>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</si>
  <si>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</si>
  <si>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</si>
  <si>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</si>
  <si>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</si>
  <si>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</si>
  <si>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</si>
  <si>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</si>
  <si>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</si>
  <si>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</si>
  <si>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</si>
  <si>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</si>
  <si>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</si>
  <si>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</si>
  <si>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</si>
  <si>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</si>
  <si>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</si>
  <si>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</si>
  <si>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</si>
  <si>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</si>
  <si>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</si>
  <si>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</si>
  <si>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</si>
  <si>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</si>
  <si>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</si>
  <si>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</si>
  <si>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</si>
  <si>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</si>
  <si>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</si>
  <si>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</si>
  <si>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</si>
  <si>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</si>
  <si>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</si>
  <si>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</si>
  <si>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</si>
  <si>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</si>
  <si>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</si>
  <si>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</si>
  <si>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</si>
  <si>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</si>
  <si>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</si>
  <si>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</si>
  <si>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</si>
  <si>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</si>
  <si>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</si>
  <si>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</si>
  <si>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</si>
  <si>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</si>
  <si>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</si>
  <si>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</si>
  <si>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</si>
  <si>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</si>
  <si>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</si>
  <si>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</si>
  <si>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</si>
  <si>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</si>
  <si>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</si>
  <si>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</si>
  <si>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</si>
  <si>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</si>
  <si>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</si>
  <si>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</si>
  <si>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</si>
  <si>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</si>
  <si>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</si>
  <si>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</si>
  <si>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</si>
  <si>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</si>
  <si>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</si>
  <si>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</si>
  <si>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</si>
  <si>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</si>
  <si>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</si>
  <si>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</si>
  <si>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</si>
  <si>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</si>
  <si>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</si>
  <si>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</si>
  <si>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</si>
  <si>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</si>
  <si>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</si>
  <si>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</si>
  <si>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</si>
  <si>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</si>
  <si>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</si>
  <si>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</si>
  <si>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</si>
  <si>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</si>
  <si>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</si>
  <si>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</si>
  <si>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</si>
  <si>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</si>
  <si>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</si>
  <si>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</si>
  <si>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</si>
  <si>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</si>
  <si>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</si>
  <si>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</si>
  <si>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</si>
  <si>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</si>
  <si>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</si>
  <si>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</si>
  <si>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</si>
  <si>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</si>
  <si>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</si>
  <si>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</si>
  <si>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</si>
  <si>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</si>
  <si>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</si>
  <si>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</si>
  <si>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</si>
  <si>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</si>
  <si>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</si>
  <si>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</si>
  <si>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</si>
  <si>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</si>
  <si>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</si>
  <si>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</si>
  <si>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</si>
  <si>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</si>
  <si>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</si>
  <si>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</si>
  <si>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</si>
  <si>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</si>
  <si>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</si>
  <si>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</si>
  <si>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</si>
  <si>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</si>
  <si>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</si>
  <si>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</si>
  <si>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</si>
  <si>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</si>
  <si>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</si>
  <si>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</si>
  <si>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</si>
  <si>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</si>
  <si>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</si>
  <si>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</si>
  <si>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</si>
  <si>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</si>
  <si>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</si>
  <si>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</si>
  <si>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</si>
  <si>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</si>
  <si>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</si>
  <si>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</si>
  <si>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</si>
  <si>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</si>
  <si>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</si>
  <si>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</si>
  <si>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</si>
  <si>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</si>
  <si>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</si>
  <si>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</si>
  <si>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</si>
  <si>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</si>
  <si>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</si>
  <si>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</si>
  <si>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</si>
  <si>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</si>
  <si>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</si>
  <si>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</si>
  <si>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</si>
  <si>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</si>
  <si>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</si>
  <si>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</si>
  <si>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</si>
  <si>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</si>
  <si>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</si>
  <si>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</si>
  <si>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</si>
  <si>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</si>
  <si>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</si>
  <si>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</si>
  <si>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</si>
  <si>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</si>
  <si>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</si>
  <si>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</si>
  <si>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</si>
  <si>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</si>
  <si>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</si>
  <si>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</si>
  <si>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</si>
  <si>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</si>
  <si>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</si>
  <si>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</si>
  <si>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</si>
  <si>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</si>
  <si>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</si>
  <si>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</si>
  <si>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</si>
  <si>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</si>
  <si>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</si>
  <si>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</si>
  <si>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</si>
  <si>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</si>
  <si>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</si>
  <si>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</si>
  <si>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</si>
  <si>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</si>
  <si>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</si>
  <si>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</si>
  <si>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</si>
  <si>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</si>
  <si>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</si>
  <si>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</si>
  <si>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</si>
  <si>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</si>
  <si>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</si>
  <si>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</si>
  <si>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</si>
  <si>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</si>
  <si>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</si>
  <si>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</si>
  <si>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</si>
  <si>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</si>
  <si>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</si>
  <si>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</si>
  <si>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</si>
  <si>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</si>
  <si>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</si>
  <si>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</si>
  <si>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</si>
  <si>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</si>
  <si>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</si>
  <si>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</si>
  <si>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</si>
  <si>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</si>
  <si>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</si>
  <si>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</si>
  <si>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</si>
  <si>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</si>
  <si>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</si>
  <si>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</si>
  <si>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</si>
  <si>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</si>
  <si>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</si>
  <si>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</si>
  <si>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</si>
  <si>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</si>
  <si>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</si>
  <si>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</si>
  <si>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</si>
  <si>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</si>
  <si>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</si>
  <si>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</si>
  <si>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</si>
  <si>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</si>
  <si>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</si>
  <si>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</si>
  <si>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</si>
  <si>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</si>
  <si>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</si>
  <si>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</si>
  <si>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</si>
  <si>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</si>
  <si>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</si>
  <si>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</si>
  <si>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</si>
  <si>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</si>
  <si>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</si>
  <si>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</si>
  <si>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</si>
  <si>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</si>
  <si>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</si>
  <si>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</si>
  <si>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</si>
  <si>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</si>
  <si>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</si>
  <si>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</si>
  <si>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</si>
  <si>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</si>
  <si>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</si>
  <si>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</si>
  <si>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</si>
  <si>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</si>
  <si>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</si>
  <si>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</si>
  <si>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</si>
  <si>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</si>
  <si>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</si>
  <si>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</si>
  <si>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</si>
  <si>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</si>
  <si>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</si>
  <si>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</si>
  <si>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</si>
  <si>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</si>
  <si>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</si>
  <si>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</si>
  <si>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</si>
  <si>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</si>
  <si>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</si>
  <si>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</si>
  <si>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</si>
  <si>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</si>
  <si>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</si>
  <si>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</si>
  <si>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</si>
  <si>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</si>
  <si>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</si>
  <si>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</si>
  <si>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</si>
  <si>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</si>
  <si>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</si>
  <si>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</si>
  <si>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</si>
  <si>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</si>
  <si>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</si>
  <si>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</si>
  <si>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</si>
  <si>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</si>
  <si>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</si>
  <si>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</si>
  <si>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</si>
  <si>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</si>
  <si>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</si>
  <si>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</si>
  <si>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</si>
  <si>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</si>
  <si>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</si>
  <si>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</si>
  <si>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</si>
  <si>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</si>
  <si>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</si>
  <si>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</si>
  <si>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</si>
  <si>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</si>
  <si>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</si>
  <si>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</si>
  <si>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</si>
  <si>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</si>
  <si>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</si>
  <si>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</si>
  <si>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</si>
  <si>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</si>
  <si>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</si>
  <si>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</si>
  <si>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</si>
  <si>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</si>
  <si>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</si>
  <si>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</si>
  <si>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</si>
  <si>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</si>
  <si>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</si>
  <si>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</si>
  <si>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</si>
  <si>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</si>
  <si>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</si>
  <si>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</si>
  <si>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</si>
  <si>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</si>
  <si>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</si>
  <si>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</si>
  <si>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</si>
  <si>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</si>
  <si>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</si>
  <si>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</si>
  <si>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</si>
  <si>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</si>
  <si>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</si>
  <si>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</si>
  <si>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</si>
  <si>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</si>
  <si>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</si>
  <si>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</si>
  <si>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</si>
  <si>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</si>
  <si>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</si>
  <si>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</si>
  <si>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</si>
  <si>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</si>
  <si>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</si>
  <si>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</si>
  <si>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</si>
  <si>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</si>
  <si>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</si>
  <si>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</si>
  <si>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</si>
  <si>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</si>
  <si>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</si>
  <si>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</si>
  <si>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</si>
  <si>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</si>
  <si>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</si>
  <si>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</si>
  <si>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</si>
  <si>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</si>
  <si>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</si>
  <si>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</si>
  <si>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</si>
  <si>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</si>
  <si>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</si>
  <si>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</si>
  <si>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</si>
  <si>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</si>
  <si>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</si>
  <si>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</si>
  <si>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</si>
  <si>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</si>
  <si>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</si>
  <si>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</si>
  <si>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</si>
  <si>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</si>
  <si>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</si>
  <si>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</si>
  <si>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</si>
  <si>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</si>
  <si>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</si>
  <si>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</si>
  <si>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</si>
  <si>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</si>
  <si>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</si>
  <si>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</si>
  <si>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</si>
  <si>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</si>
  <si>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</si>
  <si>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</si>
  <si>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</si>
  <si>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</si>
  <si>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</si>
  <si>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</si>
  <si>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</si>
  <si>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</si>
  <si>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</si>
  <si>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</si>
  <si>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</si>
  <si>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</si>
  <si>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</si>
  <si>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</si>
  <si>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</si>
  <si>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</si>
  <si>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</si>
  <si>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</si>
  <si>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</si>
  <si>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</si>
  <si>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</si>
  <si>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</si>
  <si>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</si>
  <si>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</si>
  <si>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</si>
  <si>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</si>
  <si>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</si>
  <si>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</si>
  <si>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</si>
  <si>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</si>
  <si>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</si>
  <si>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</si>
  <si>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</si>
  <si>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</si>
  <si>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</si>
  <si>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</si>
  <si>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</si>
  <si>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</si>
  <si>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</si>
  <si>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</si>
  <si>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</si>
  <si>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</si>
  <si>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</si>
  <si>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</si>
  <si>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</si>
  <si>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</si>
  <si>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</si>
  <si>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</si>
  <si>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</si>
  <si>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</si>
  <si>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</si>
  <si>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</si>
  <si>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</si>
  <si>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</si>
  <si>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</si>
  <si>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</si>
  <si>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</si>
  <si>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</si>
  <si>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</si>
  <si>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</si>
  <si>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</si>
  <si>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</si>
  <si>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</si>
  <si>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</si>
  <si>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</si>
  <si>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</si>
  <si>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</si>
  <si>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</si>
  <si>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</si>
  <si>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</si>
  <si>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</si>
  <si>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</si>
  <si>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</si>
  <si>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</si>
  <si>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</si>
  <si>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</si>
  <si>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</si>
  <si>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</si>
  <si>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</si>
  <si>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</si>
  <si>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</si>
  <si>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</si>
  <si>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</si>
  <si>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</si>
  <si>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</si>
  <si>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</si>
  <si>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</si>
  <si>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</si>
  <si>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</si>
  <si>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</si>
  <si>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</si>
  <si>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</si>
  <si>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</si>
  <si>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</si>
  <si>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</si>
  <si>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</si>
  <si>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</si>
  <si>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</si>
  <si>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</si>
  <si>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</si>
  <si>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</si>
  <si>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</si>
  <si>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</si>
  <si>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</si>
  <si>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</si>
  <si>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</si>
  <si>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</si>
  <si>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</si>
  <si>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</si>
  <si>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</si>
  <si>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</si>
  <si>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</si>
  <si>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</si>
  <si>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</si>
  <si>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</si>
  <si>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</si>
  <si>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</si>
  <si>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</si>
  <si>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</si>
  <si>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</si>
  <si>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</si>
  <si>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</si>
  <si>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</si>
  <si>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</si>
  <si>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</si>
  <si>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</si>
  <si>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</si>
  <si>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</si>
  <si>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</si>
  <si>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</si>
  <si>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</si>
  <si>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</si>
  <si>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</si>
  <si>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</si>
  <si>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</si>
  <si>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</si>
  <si>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</si>
  <si>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</si>
  <si>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</si>
  <si>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</si>
  <si>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</si>
  <si>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</si>
  <si>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</si>
  <si>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</si>
  <si>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</si>
  <si>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</si>
  <si>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</si>
  <si>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</si>
  <si>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</si>
  <si>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</si>
  <si>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</si>
  <si>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</si>
  <si>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</si>
  <si>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</si>
  <si>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</si>
  <si>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</si>
  <si>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</si>
  <si>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</si>
  <si>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</si>
  <si>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</si>
  <si>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</si>
  <si>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</si>
  <si>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</si>
  <si>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</si>
  <si>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</si>
  <si>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</si>
  <si>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</si>
  <si>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</si>
  <si>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</si>
  <si>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</si>
  <si>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</si>
  <si>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</si>
  <si>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</si>
  <si>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</si>
  <si>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</si>
  <si>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</si>
  <si>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</si>
  <si>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</si>
  <si>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</si>
  <si>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</si>
  <si>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</si>
  <si>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</si>
  <si>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</si>
  <si>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</si>
  <si>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</si>
  <si>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</si>
  <si>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</si>
  <si>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</si>
  <si>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</si>
  <si>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</si>
  <si>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</si>
  <si>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</si>
  <si>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</si>
  <si>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</si>
  <si>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</si>
  <si>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</si>
  <si>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</si>
  <si>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</si>
  <si>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</si>
  <si>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</si>
  <si>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</si>
  <si>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</si>
  <si>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</si>
  <si>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</si>
  <si>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</si>
  <si>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</si>
  <si>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</si>
  <si>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</si>
  <si>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</si>
  <si>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</si>
  <si>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</si>
  <si>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</si>
  <si>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</si>
  <si>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</si>
  <si>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</si>
  <si>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</si>
  <si>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</si>
  <si>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</si>
  <si>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</si>
  <si>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</si>
  <si>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</si>
  <si>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</si>
  <si>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</si>
  <si>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</si>
  <si>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</si>
  <si>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</si>
  <si>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</si>
  <si>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</si>
  <si>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</si>
  <si>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</si>
  <si>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</si>
  <si>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</si>
  <si>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</si>
  <si>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</si>
  <si>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</si>
  <si>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</si>
  <si>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</si>
  <si>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</si>
  <si>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</si>
  <si>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</si>
  <si>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</si>
  <si>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</si>
  <si>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</si>
  <si>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</si>
  <si>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</si>
  <si>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</si>
  <si>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</si>
  <si>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</si>
  <si>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</si>
  <si>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</si>
  <si>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</si>
  <si>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</si>
  <si>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</si>
  <si>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</si>
  <si>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</si>
  <si>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</si>
  <si>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</si>
  <si>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</si>
  <si>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</si>
  <si>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</si>
  <si>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</si>
  <si>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</si>
  <si>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</si>
  <si>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</si>
  <si>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</si>
  <si>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</si>
  <si>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</si>
  <si>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</si>
  <si>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</si>
  <si>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</si>
  <si>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</si>
  <si>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</si>
  <si>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</si>
  <si>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</si>
  <si>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</si>
  <si>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</si>
  <si>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</si>
  <si>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</si>
  <si>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</si>
  <si>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</si>
  <si>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</si>
  <si>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</si>
  <si>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</si>
  <si>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</si>
  <si>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</si>
  <si>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</si>
  <si>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</si>
  <si>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</si>
  <si>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</si>
  <si>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</si>
  <si>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</si>
  <si>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</si>
  <si>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</si>
  <si>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</si>
  <si>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</si>
  <si>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</si>
  <si>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</si>
  <si>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</si>
  <si>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</si>
  <si>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</si>
  <si>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</si>
  <si>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</si>
  <si>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</si>
  <si>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</si>
  <si>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</si>
  <si>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</si>
  <si>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</si>
  <si>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</si>
  <si>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</si>
  <si>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</si>
  <si>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</si>
  <si>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</si>
  <si>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</si>
  <si>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</si>
  <si>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</si>
  <si>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</si>
  <si>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</si>
  <si>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</si>
  <si>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</si>
  <si>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</si>
  <si>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</si>
  <si>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</si>
  <si>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</si>
  <si>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</si>
  <si>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</si>
  <si>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</si>
  <si>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</si>
  <si>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</si>
  <si>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</si>
  <si>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</si>
  <si>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</si>
  <si>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</si>
  <si>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</si>
  <si>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</si>
  <si>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</si>
  <si>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</si>
  <si>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</si>
  <si>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</si>
  <si>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</si>
  <si>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</si>
  <si>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</si>
  <si>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</si>
  <si>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</si>
  <si>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</si>
  <si>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</si>
  <si>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</si>
  <si>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</si>
  <si>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</si>
  <si>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</si>
  <si>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</si>
  <si>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</si>
  <si>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</si>
  <si>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</si>
  <si>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</si>
  <si>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</si>
  <si>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</si>
  <si>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</si>
  <si>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</si>
  <si>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</si>
  <si>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</si>
  <si>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</si>
  <si>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</si>
  <si>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</si>
  <si>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</si>
  <si>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</si>
  <si>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</si>
  <si>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</si>
  <si>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</si>
  <si>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</si>
  <si>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</si>
  <si>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</si>
  <si>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</si>
  <si>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</si>
  <si>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</si>
  <si>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</si>
  <si>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</si>
  <si>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</si>
  <si>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</si>
  <si>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</si>
  <si>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</si>
  <si>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</si>
  <si>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</si>
  <si>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</si>
  <si>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</si>
  <si>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</si>
  <si>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</si>
  <si>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</si>
  <si>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</si>
  <si>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</si>
  <si>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</si>
  <si>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</si>
  <si>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</si>
  <si>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</si>
  <si>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</si>
  <si>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</si>
  <si>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</si>
  <si>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</si>
  <si>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</si>
  <si>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</si>
  <si>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</si>
  <si>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</si>
  <si>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</si>
  <si>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</si>
  <si>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</si>
  <si>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</si>
  <si>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</si>
  <si>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</si>
  <si>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</si>
  <si>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</si>
  <si>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</si>
  <si>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</si>
  <si>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</si>
  <si>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</si>
  <si>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</si>
  <si>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</si>
  <si>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</si>
  <si>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</si>
  <si>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</si>
  <si>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</si>
  <si>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</si>
  <si>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</si>
  <si>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</si>
  <si>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</si>
  <si>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</si>
  <si>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</si>
  <si>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</si>
  <si>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</si>
  <si>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</si>
  <si>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</si>
  <si>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</si>
  <si>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</si>
  <si>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</si>
  <si>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</si>
  <si>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</si>
  <si>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</si>
  <si>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</si>
  <si>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</si>
  <si>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</si>
  <si>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</si>
  <si>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</si>
  <si>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</si>
  <si>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</si>
  <si>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</si>
  <si>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</si>
  <si>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</si>
  <si>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</si>
  <si>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</si>
  <si>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</si>
  <si>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</si>
  <si>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</si>
  <si>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</si>
  <si>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</si>
  <si>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</si>
  <si>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</si>
  <si>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</si>
  <si>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</si>
  <si>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</si>
  <si>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</si>
  <si>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</si>
  <si>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</si>
  <si>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</si>
  <si>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</si>
  <si>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</si>
  <si>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</si>
  <si>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</si>
  <si>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</si>
  <si>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</si>
  <si>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</si>
  <si>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</si>
  <si>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</si>
  <si>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</si>
  <si>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</si>
  <si>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</si>
  <si>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</si>
  <si>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</si>
  <si>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</si>
  <si>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</si>
  <si>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</si>
  <si>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</si>
  <si>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</si>
  <si>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</si>
  <si>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</si>
  <si>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</si>
  <si>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</si>
  <si>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</si>
  <si>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</si>
  <si>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</si>
  <si>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</si>
  <si>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</si>
  <si>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</si>
  <si>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</si>
  <si>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</si>
  <si>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</si>
  <si>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</si>
  <si>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</si>
  <si>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</si>
  <si>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</si>
  <si>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</si>
  <si>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</si>
  <si>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</si>
  <si>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</si>
  <si>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</si>
  <si>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</si>
  <si>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</si>
  <si>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</si>
  <si>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</si>
  <si>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</si>
  <si>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</si>
  <si>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</si>
  <si>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</si>
  <si>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</si>
  <si>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</si>
  <si>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</si>
  <si>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</si>
  <si>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</si>
  <si>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</si>
  <si>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</si>
  <si>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</si>
  <si>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</si>
  <si>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</si>
  <si>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</si>
  <si>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</si>
  <si>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</si>
  <si>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</si>
  <si>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</si>
  <si>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</si>
  <si>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</si>
  <si>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</si>
  <si>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</si>
  <si>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</si>
  <si>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</si>
  <si>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</si>
  <si>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</si>
  <si>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</si>
  <si>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</si>
  <si>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</si>
  <si>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</si>
  <si>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</si>
  <si>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</si>
  <si>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</si>
  <si>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</si>
  <si>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</si>
  <si>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</si>
  <si>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</si>
  <si>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</si>
  <si>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</si>
  <si>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</si>
  <si>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</si>
  <si>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</si>
  <si>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</si>
  <si>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</si>
  <si>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</si>
  <si>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</si>
  <si>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</si>
  <si>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</si>
  <si>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</si>
  <si>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</si>
  <si>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</si>
  <si>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</si>
  <si>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</si>
  <si>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</si>
  <si>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</si>
  <si>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</si>
  <si>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</si>
  <si>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</si>
  <si>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</si>
  <si>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</si>
  <si>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</si>
  <si>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</si>
  <si>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</si>
  <si>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</si>
  <si>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</si>
  <si>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</si>
  <si>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</si>
  <si>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</si>
  <si>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</si>
  <si>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</si>
  <si>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</si>
  <si>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</si>
  <si>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</si>
  <si>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</si>
  <si>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</si>
  <si>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</si>
  <si>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</si>
  <si>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</si>
  <si>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</si>
  <si>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</si>
  <si>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</si>
  <si>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</si>
  <si>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</si>
  <si>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</si>
  <si>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</si>
  <si>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</si>
  <si>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</si>
  <si>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</si>
  <si>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</si>
  <si>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</si>
  <si>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</si>
  <si>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</si>
  <si>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</si>
  <si>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</si>
  <si>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</si>
  <si>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</si>
  <si>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</si>
  <si>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</si>
  <si>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</si>
  <si>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</si>
  <si>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</si>
  <si>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</si>
  <si>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</si>
  <si>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</si>
  <si>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</si>
  <si>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</si>
  <si>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</si>
  <si>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</si>
  <si>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</si>
  <si>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</si>
  <si>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</si>
  <si>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</si>
  <si>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</si>
  <si>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</si>
  <si>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</si>
  <si>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</si>
  <si>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</si>
  <si>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</si>
  <si>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</si>
  <si>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</si>
  <si>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</si>
  <si>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</si>
  <si>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</si>
  <si>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</si>
  <si>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</si>
  <si>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</si>
  <si>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</si>
  <si>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</si>
  <si>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</si>
  <si>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</si>
  <si>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</si>
  <si>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</si>
  <si>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</si>
  <si>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</si>
  <si>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</si>
  <si>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</si>
  <si>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</si>
  <si>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</si>
  <si>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</si>
  <si>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</si>
  <si>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</si>
  <si>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</si>
  <si>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</si>
  <si>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</si>
  <si>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</si>
  <si>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</si>
  <si>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</si>
  <si>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</si>
  <si>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</si>
  <si>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</si>
  <si>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</si>
  <si>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</si>
  <si>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</si>
  <si>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</si>
  <si>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</si>
  <si>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</si>
  <si>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</si>
  <si>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</si>
  <si>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</si>
  <si>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</si>
  <si>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</si>
  <si>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</si>
  <si>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</si>
  <si>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</si>
  <si>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</si>
  <si>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</si>
  <si>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</si>
  <si>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</si>
  <si>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</si>
  <si>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</si>
  <si>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</si>
  <si>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</si>
  <si>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</si>
  <si>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</si>
  <si>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</si>
  <si>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</si>
  <si>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</si>
  <si>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</si>
  <si>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</si>
  <si>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</si>
  <si>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</si>
  <si>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</si>
  <si>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</si>
  <si>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</si>
  <si>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</si>
  <si>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</si>
  <si>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</si>
  <si>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</si>
  <si>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</si>
  <si>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</si>
  <si>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</si>
  <si>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</si>
  <si>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</si>
  <si>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</si>
  <si>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</si>
  <si>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</si>
  <si>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</si>
  <si>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</si>
  <si>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</si>
  <si>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</si>
  <si>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</si>
  <si>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</si>
  <si>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</si>
  <si>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</si>
  <si>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</si>
  <si>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</si>
  <si>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</si>
  <si>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</si>
  <si>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</si>
  <si>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</si>
  <si>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</si>
  <si>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</si>
  <si>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</si>
  <si>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</si>
  <si>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</si>
  <si>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</si>
  <si>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</si>
  <si>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</si>
  <si>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</si>
  <si>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</si>
  <si>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</si>
  <si>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</si>
  <si>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</si>
  <si>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</si>
  <si>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</si>
  <si>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</si>
  <si>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</si>
  <si>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</si>
  <si>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</si>
  <si>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</si>
  <si>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</si>
  <si>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</si>
  <si>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</si>
  <si>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</si>
  <si>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</si>
  <si>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</si>
  <si>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</si>
  <si>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</si>
  <si>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</si>
  <si>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</si>
  <si>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</si>
  <si>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</si>
  <si>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</si>
  <si>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</si>
  <si>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</si>
  <si>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</si>
  <si>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</si>
  <si>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</si>
  <si>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</si>
  <si>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</si>
  <si>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</si>
  <si>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</si>
  <si>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</si>
  <si>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</si>
  <si>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</si>
  <si>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</si>
  <si>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</si>
  <si>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</si>
  <si>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</si>
  <si>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</si>
  <si>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</si>
  <si>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</si>
  <si>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</si>
  <si>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</si>
  <si>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</si>
  <si>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</si>
  <si>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</si>
  <si>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</si>
  <si>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</si>
  <si>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</si>
  <si>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</si>
  <si>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</si>
  <si>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</si>
  <si>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</si>
  <si>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</si>
  <si>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</si>
  <si>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</si>
  <si>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</si>
  <si>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</si>
  <si>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</si>
  <si>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</si>
  <si>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</si>
  <si>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</si>
  <si>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</si>
  <si>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</si>
  <si>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</si>
  <si>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</si>
  <si>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</si>
  <si>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</si>
  <si>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</si>
  <si>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</si>
  <si>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</si>
  <si>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</si>
  <si>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</si>
  <si>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</si>
  <si>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</si>
  <si>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</si>
  <si>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</si>
  <si>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</si>
  <si>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</si>
  <si>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</si>
  <si>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</si>
  <si>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</si>
  <si>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</si>
  <si>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</si>
  <si>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</si>
  <si>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</si>
  <si>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</si>
  <si>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</si>
  <si>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</si>
  <si>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</si>
  <si>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</si>
  <si>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</si>
  <si>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</si>
  <si>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</si>
  <si>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</si>
  <si>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</si>
  <si>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</si>
  <si>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</si>
  <si>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</si>
  <si>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</si>
  <si>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</si>
  <si>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</si>
  <si>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</si>
  <si>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</si>
  <si>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</si>
  <si>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</si>
  <si>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</si>
  <si>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</si>
  <si>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</si>
  <si>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</si>
  <si>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</si>
  <si>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</si>
  <si>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</si>
  <si>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</si>
  <si>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</si>
  <si>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</si>
  <si>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</si>
  <si>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</si>
  <si>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</si>
  <si>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</si>
  <si>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</si>
  <si>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</si>
  <si>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</si>
  <si>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</si>
  <si>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</si>
  <si>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</si>
  <si>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</si>
  <si>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</si>
  <si>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</si>
  <si>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</si>
  <si>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</si>
  <si>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</si>
  <si>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</si>
  <si>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</si>
  <si>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</si>
  <si>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</si>
  <si>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</si>
  <si>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</si>
  <si>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</si>
  <si>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</si>
  <si>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</si>
  <si>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</si>
  <si>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</si>
  <si>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</si>
  <si>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</si>
  <si>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</si>
  <si>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</si>
  <si>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</si>
  <si>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</si>
  <si>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</si>
  <si>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</si>
  <si>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</si>
  <si>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</si>
  <si>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</si>
  <si>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</si>
  <si>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</si>
  <si>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</si>
  <si>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</si>
  <si>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</si>
  <si>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</si>
  <si>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</si>
  <si>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</si>
  <si>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</si>
  <si>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</si>
  <si>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</si>
  <si>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</si>
  <si>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</si>
  <si>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</si>
  <si>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</si>
  <si>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</si>
  <si>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</si>
  <si>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</si>
  <si>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</si>
  <si>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</si>
  <si>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</si>
  <si>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</si>
  <si>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</si>
  <si>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</si>
  <si>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</si>
  <si>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</si>
  <si>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</si>
  <si>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</si>
  <si>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</si>
  <si>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</si>
  <si>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</si>
  <si>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</si>
  <si>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</si>
  <si>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</si>
  <si>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</si>
  <si>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</si>
  <si>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</si>
  <si>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</si>
  <si>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</si>
  <si>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</si>
  <si>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</si>
  <si>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</si>
  <si>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</si>
  <si>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</si>
  <si>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</si>
  <si>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</si>
  <si>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</si>
  <si>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</si>
  <si>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</si>
  <si>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</si>
  <si>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</si>
  <si>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</si>
  <si>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</si>
  <si>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</si>
  <si>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</si>
  <si>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</si>
  <si>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</si>
  <si>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</si>
  <si>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</si>
  <si>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</si>
  <si>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</si>
  <si>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</si>
  <si>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</si>
  <si>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</si>
  <si>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</si>
  <si>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</si>
  <si>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</si>
  <si>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</si>
  <si>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</si>
  <si>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</si>
  <si>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</si>
  <si>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</si>
  <si>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</si>
  <si>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</si>
  <si>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</si>
  <si>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</si>
  <si>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</si>
  <si>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</si>
  <si>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</si>
  <si>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</si>
  <si>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</si>
  <si>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</si>
  <si>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</si>
  <si>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</si>
  <si>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</si>
  <si>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</si>
  <si>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</si>
  <si>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</si>
  <si>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</si>
  <si>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</si>
  <si>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</si>
  <si>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</si>
  <si>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</si>
  <si>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</si>
  <si>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</si>
  <si>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</si>
  <si>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</si>
  <si>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</si>
  <si>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</si>
  <si>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</si>
  <si>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</si>
  <si>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</si>
  <si>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</si>
  <si>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</si>
  <si>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</si>
  <si>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</si>
  <si>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</si>
  <si>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</si>
  <si>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</si>
  <si>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</si>
  <si>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</si>
  <si>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</si>
  <si>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</si>
  <si>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</si>
  <si>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</si>
  <si>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</si>
  <si>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</si>
  <si>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</si>
  <si>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</si>
  <si>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</si>
  <si>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</si>
  <si>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</si>
  <si>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</si>
  <si>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</si>
  <si>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</si>
  <si>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</si>
  <si>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</si>
  <si>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</si>
  <si>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</si>
  <si>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</si>
  <si>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</si>
  <si>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</si>
  <si>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</si>
  <si>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</si>
  <si>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</si>
  <si>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</si>
  <si>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</si>
  <si>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</si>
  <si>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</si>
  <si>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</si>
  <si>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</si>
  <si>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</si>
  <si>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</si>
  <si>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</si>
  <si>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</si>
  <si>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</si>
  <si>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</si>
  <si>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</si>
  <si>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</si>
  <si>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</si>
  <si>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</si>
  <si>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</si>
  <si>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</si>
  <si>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</si>
  <si>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</si>
  <si>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</si>
  <si>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</si>
  <si>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</si>
  <si>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</si>
  <si>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</si>
  <si>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</si>
  <si>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</si>
  <si>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</si>
  <si>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</si>
  <si>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</si>
  <si>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</si>
  <si>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</si>
  <si>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</si>
  <si>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</si>
  <si>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</si>
  <si>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</si>
  <si>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</si>
  <si>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</si>
  <si>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</si>
  <si>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</si>
  <si>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</si>
  <si>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</si>
  <si>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</si>
  <si>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</si>
  <si>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</si>
  <si>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</si>
  <si>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</si>
  <si>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</si>
  <si>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</si>
  <si>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</si>
  <si>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</si>
  <si>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</si>
  <si>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</si>
  <si>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</si>
  <si>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</si>
  <si>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</si>
  <si>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</si>
  <si>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</si>
  <si>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</si>
  <si>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</si>
  <si>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</si>
  <si>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</si>
  <si>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</si>
  <si>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</si>
  <si>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</si>
  <si>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</si>
  <si>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</si>
  <si>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</si>
  <si>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</si>
  <si>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</si>
  <si>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</si>
  <si>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</si>
  <si>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</si>
  <si>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</si>
  <si>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</si>
  <si>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</si>
  <si>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</si>
  <si>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</si>
  <si>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</si>
  <si>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</si>
  <si>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</si>
  <si>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</si>
  <si>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</si>
  <si>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</si>
  <si>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</si>
  <si>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</si>
  <si>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</si>
  <si>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</si>
  <si>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</si>
  <si>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</si>
  <si>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</si>
  <si>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</si>
  <si>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</si>
  <si>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</si>
  <si>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</si>
  <si>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</si>
  <si>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</si>
  <si>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</si>
  <si>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</si>
  <si>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</si>
  <si>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</si>
  <si>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</si>
  <si>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</si>
  <si>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</si>
  <si>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</si>
  <si>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</si>
  <si>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</si>
  <si>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</si>
  <si>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</si>
  <si>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</si>
  <si>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</si>
  <si>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</si>
  <si>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</si>
  <si>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</si>
  <si>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</si>
  <si>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</si>
  <si>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</si>
  <si>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</si>
  <si>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</si>
  <si>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</si>
  <si>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</si>
  <si>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</si>
  <si>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</si>
  <si>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</si>
  <si>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</si>
  <si>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</si>
  <si>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</si>
  <si>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</si>
  <si>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</si>
  <si>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</si>
  <si>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</si>
  <si>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</si>
  <si>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</si>
  <si>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</si>
  <si>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</si>
  <si>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</si>
  <si>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</si>
  <si>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</si>
  <si>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</si>
  <si>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</si>
  <si>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</si>
  <si>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</si>
  <si>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</si>
  <si>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</si>
  <si>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</si>
  <si>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</si>
  <si>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</si>
  <si>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</si>
  <si>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</si>
  <si>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</si>
  <si>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</si>
  <si>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</si>
  <si>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</si>
  <si>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</si>
  <si>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</si>
  <si>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</si>
  <si>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</si>
  <si>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</si>
  <si>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</si>
  <si>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</si>
  <si>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</si>
  <si>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</si>
  <si>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</si>
  <si>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</si>
  <si>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</si>
  <si>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</si>
  <si>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</si>
  <si>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</si>
  <si>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</si>
  <si>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</si>
  <si>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</si>
  <si>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</si>
  <si>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</si>
  <si>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</si>
  <si>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</si>
  <si>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</si>
  <si>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</si>
  <si>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</si>
  <si>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</si>
  <si>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</si>
  <si>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</si>
  <si>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</si>
  <si>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</si>
  <si>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</si>
  <si>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</si>
  <si>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</si>
  <si>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</si>
  <si>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</si>
  <si>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</si>
  <si>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</si>
  <si>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</si>
  <si>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</si>
  <si>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</si>
  <si>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</si>
  <si>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</si>
  <si>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</si>
  <si>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</si>
  <si>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</si>
  <si>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</si>
  <si>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</si>
  <si>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</si>
  <si>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</si>
  <si>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</si>
  <si>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</si>
  <si>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</si>
  <si>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</si>
  <si>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</si>
  <si>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</si>
  <si>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</si>
  <si>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</si>
  <si>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</si>
  <si>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</si>
  <si>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</si>
  <si>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</si>
  <si>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</si>
  <si>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</si>
  <si>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</si>
  <si>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</si>
  <si>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</si>
  <si>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</si>
  <si>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</si>
  <si>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</si>
  <si>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</si>
  <si>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</si>
  <si>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</si>
  <si>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</si>
  <si>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</si>
  <si>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</si>
  <si>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</si>
  <si>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</si>
  <si>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</si>
  <si>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</si>
  <si>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</si>
  <si>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</si>
  <si>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</si>
  <si>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</si>
  <si>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</si>
  <si>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</si>
  <si>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</si>
  <si>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</si>
  <si>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</si>
  <si>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</si>
  <si>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</si>
  <si>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</si>
  <si>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</si>
  <si>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</si>
  <si>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</si>
  <si>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</si>
  <si>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</si>
  <si>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</si>
  <si>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</si>
  <si>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</si>
  <si>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</si>
  <si>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</si>
  <si>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</si>
  <si>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</si>
  <si>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</si>
  <si>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</si>
  <si>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</si>
  <si>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</si>
  <si>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</si>
  <si>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</si>
  <si>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</si>
  <si>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</si>
  <si>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</si>
  <si>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</si>
  <si>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</si>
  <si>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</si>
  <si>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</si>
  <si>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</si>
  <si>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</si>
  <si>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</si>
  <si>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</si>
  <si>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</si>
  <si>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</si>
  <si>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</si>
  <si>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</si>
  <si>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</si>
  <si>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</si>
  <si>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</si>
  <si>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</si>
  <si>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</si>
  <si>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</si>
  <si>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</si>
  <si>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</si>
  <si>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</si>
  <si>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</si>
  <si>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</si>
  <si>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</si>
  <si>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</si>
  <si>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</si>
  <si>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</si>
  <si>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</si>
  <si>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</si>
  <si>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</si>
  <si>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</si>
  <si>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</si>
  <si>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</si>
  <si>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</si>
  <si>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</si>
  <si>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</si>
  <si>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</si>
  <si>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</si>
  <si>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</si>
  <si>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</si>
  <si>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</si>
  <si>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</si>
  <si>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</si>
  <si>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</si>
  <si>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</si>
  <si>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</si>
  <si>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</si>
  <si>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</si>
  <si>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</si>
  <si>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</si>
  <si>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</si>
  <si>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</si>
  <si>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</si>
  <si>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</si>
  <si>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</si>
  <si>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</si>
  <si>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</si>
  <si>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</si>
  <si>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</si>
  <si>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</si>
  <si>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</si>
  <si>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</si>
  <si>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</si>
  <si>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</si>
  <si>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</si>
  <si>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</si>
  <si>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</si>
  <si>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</si>
  <si>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</si>
  <si>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</si>
  <si>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</si>
  <si>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</si>
  <si>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</si>
  <si>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</si>
  <si>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</si>
  <si>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</si>
  <si>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</si>
  <si>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</si>
  <si>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</si>
  <si>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</si>
  <si>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</si>
  <si>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</si>
  <si>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</si>
  <si>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</si>
  <si>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</si>
  <si>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</si>
  <si>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</si>
  <si>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</si>
  <si>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</si>
  <si>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</si>
  <si>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</si>
  <si>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</si>
  <si>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</si>
  <si>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</si>
  <si>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</si>
  <si>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</si>
  <si>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</si>
  <si>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</si>
  <si>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</si>
  <si>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</si>
  <si>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</si>
  <si>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</si>
  <si>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</si>
  <si>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</si>
  <si>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</si>
  <si>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</si>
  <si>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</si>
  <si>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</si>
  <si>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</si>
  <si>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</si>
  <si>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</si>
  <si>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</si>
  <si>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</si>
  <si>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</si>
  <si>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</si>
  <si>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</si>
  <si>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</si>
  <si>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</si>
  <si>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</si>
  <si>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</si>
  <si>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</si>
  <si>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</si>
  <si>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</si>
  <si>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</si>
  <si>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</si>
  <si>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</si>
  <si>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</si>
  <si>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</si>
  <si>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</si>
  <si>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</si>
  <si>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</si>
  <si>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</si>
  <si>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</si>
  <si>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</si>
  <si>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</si>
  <si>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</si>
  <si>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</si>
  <si>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</si>
  <si>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</si>
  <si>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</si>
  <si>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</si>
  <si>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</si>
  <si>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</si>
  <si>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</si>
  <si>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</si>
  <si>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</si>
  <si>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</si>
  <si>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</si>
  <si>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</si>
  <si>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</si>
  <si>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</si>
  <si>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</si>
  <si>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</si>
  <si>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</si>
  <si>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</si>
  <si>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</si>
  <si>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</si>
  <si>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</si>
  <si>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</si>
  <si>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</si>
  <si>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</si>
  <si>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</si>
  <si>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</si>
  <si>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</si>
  <si>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</si>
  <si>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</si>
  <si>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</si>
  <si>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</si>
  <si>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</si>
  <si>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</si>
  <si>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</si>
  <si>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</si>
  <si>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</si>
  <si>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</si>
  <si>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</si>
  <si>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</si>
  <si>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</si>
  <si>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</si>
  <si>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</si>
  <si>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</si>
  <si>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</si>
  <si>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</si>
  <si>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</si>
  <si>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</si>
  <si>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</si>
  <si>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</si>
  <si>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</si>
  <si>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</si>
  <si>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</si>
  <si>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</si>
  <si>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</si>
  <si>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</si>
  <si>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</si>
  <si>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</si>
  <si>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</si>
  <si>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</si>
  <si>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</si>
  <si>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</si>
  <si>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</si>
  <si>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</si>
  <si>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</si>
  <si>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</si>
  <si>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</si>
  <si>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</si>
  <si>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</si>
  <si>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</si>
  <si>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</si>
  <si>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</si>
  <si>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</si>
  <si>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</si>
  <si>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</si>
  <si>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</si>
  <si>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</si>
  <si>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</si>
  <si>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</si>
  <si>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</si>
  <si>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</si>
  <si>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</si>
  <si>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</si>
  <si>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</si>
  <si>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</si>
  <si>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</si>
  <si>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</si>
  <si>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</si>
  <si>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</si>
  <si>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</si>
  <si>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</si>
  <si>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</si>
  <si>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</si>
  <si>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</si>
  <si>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</si>
  <si>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</si>
  <si>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</si>
  <si>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</si>
  <si>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</si>
  <si>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</si>
  <si>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</si>
  <si>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</si>
  <si>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</si>
  <si>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</si>
  <si>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</si>
  <si>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</si>
  <si>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</si>
  <si>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</si>
  <si>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</si>
  <si>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</si>
  <si>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</si>
  <si>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</si>
  <si>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</si>
  <si>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</si>
  <si>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</si>
  <si>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</si>
  <si>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</si>
  <si>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</si>
  <si>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</si>
  <si>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</si>
  <si>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</si>
  <si>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</si>
  <si>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</si>
  <si>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</si>
  <si>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</si>
  <si>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</si>
  <si>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</si>
  <si>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</si>
  <si>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</si>
  <si>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</si>
  <si>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</si>
  <si>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</si>
  <si>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</si>
  <si>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</si>
  <si>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</si>
  <si>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</si>
  <si>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</si>
  <si>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</si>
  <si>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</si>
  <si>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</si>
  <si>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</si>
  <si>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</si>
  <si>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</si>
  <si>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</si>
  <si>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</si>
  <si>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</si>
  <si>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</si>
  <si>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</si>
  <si>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</si>
  <si>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</si>
  <si>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</si>
  <si>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</si>
  <si>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</si>
  <si>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</si>
  <si>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</si>
  <si>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</si>
  <si>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</si>
  <si>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</si>
  <si>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</si>
  <si>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</si>
  <si>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</si>
  <si>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</si>
  <si>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</si>
  <si>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</si>
  <si>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</si>
  <si>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</si>
  <si>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</si>
  <si>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</si>
  <si>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</si>
  <si>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</si>
  <si>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</si>
  <si>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</si>
  <si>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</si>
  <si>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</si>
  <si>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</si>
  <si>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</si>
  <si>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</si>
  <si>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</si>
  <si>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</si>
  <si>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</si>
  <si>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</si>
  <si>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</si>
  <si>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</si>
  <si>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</si>
  <si>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</si>
  <si>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</si>
  <si>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</si>
  <si>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</si>
  <si>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</si>
  <si>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</si>
  <si>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</si>
  <si>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</si>
  <si>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</si>
  <si>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</si>
  <si>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</si>
  <si>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</si>
  <si>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</si>
  <si>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</si>
  <si>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</si>
  <si>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</si>
  <si>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</si>
  <si>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</si>
  <si>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</si>
  <si>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</si>
  <si>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</si>
  <si>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</si>
  <si>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</si>
  <si>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</si>
  <si>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</si>
  <si>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</si>
  <si>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</si>
  <si>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</si>
  <si>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</si>
  <si>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</si>
  <si>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</si>
  <si>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</si>
  <si>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</si>
  <si>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</si>
  <si>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</si>
  <si>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</si>
  <si>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</si>
  <si>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</si>
  <si>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</si>
  <si>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</si>
  <si>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</si>
  <si>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</si>
  <si>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</si>
  <si>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</si>
  <si>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</si>
  <si>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</si>
  <si>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</si>
  <si>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</si>
  <si>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</si>
  <si>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</si>
  <si>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</si>
  <si>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</si>
  <si>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</si>
  <si>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</si>
  <si>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</si>
  <si>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</si>
  <si>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</si>
  <si>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</si>
  <si>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</si>
  <si>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</si>
  <si>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</si>
  <si>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</si>
  <si>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</si>
  <si>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</si>
  <si>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</si>
  <si>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</si>
  <si>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</si>
  <si>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</si>
  <si>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</si>
  <si>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</si>
  <si>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</si>
  <si>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</si>
  <si>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</si>
  <si>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</si>
  <si>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</si>
  <si>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</si>
  <si>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</si>
  <si>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</si>
  <si>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</si>
  <si>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</si>
  <si>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</si>
  <si>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</si>
  <si>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</si>
  <si>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</si>
  <si>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</si>
  <si>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</si>
  <si>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</si>
  <si>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</si>
  <si>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</si>
  <si>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</si>
  <si>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</si>
  <si>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</si>
  <si>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</si>
  <si>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</si>
  <si>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</si>
  <si>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</si>
  <si>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</si>
  <si>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</si>
  <si>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</si>
  <si>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</si>
  <si>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</si>
  <si>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</si>
  <si>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</si>
  <si>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</si>
  <si>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</si>
  <si>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</si>
  <si>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</si>
  <si>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</si>
  <si>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</si>
  <si>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</si>
  <si>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</si>
  <si>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</si>
  <si>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</si>
  <si>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</si>
  <si>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</si>
  <si>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</si>
  <si>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</si>
  <si>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</si>
  <si>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</si>
  <si>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</si>
  <si>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</si>
  <si>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</si>
  <si>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</si>
  <si>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</si>
  <si>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</si>
  <si>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</si>
  <si>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</si>
  <si>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</si>
  <si>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</si>
  <si>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</si>
  <si>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</si>
  <si>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</si>
  <si>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</si>
  <si>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</si>
  <si>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</si>
  <si>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</si>
  <si>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</si>
  <si>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</si>
  <si>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</si>
  <si>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</si>
  <si>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</si>
  <si>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</si>
  <si>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</si>
  <si>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</si>
  <si>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</si>
  <si>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</si>
  <si>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</si>
  <si>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</si>
  <si>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</si>
  <si>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</si>
  <si>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</si>
  <si>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</si>
  <si>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</si>
  <si>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</si>
  <si>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</si>
  <si>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</si>
  <si>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</si>
  <si>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</si>
  <si>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</si>
  <si>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</si>
  <si>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</si>
  <si>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</si>
  <si>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</si>
  <si>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</si>
  <si>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</si>
  <si>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</si>
  <si>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</si>
  <si>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</si>
  <si>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</si>
  <si>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</si>
  <si>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</si>
  <si>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</si>
  <si>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</si>
  <si>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</si>
  <si>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</si>
  <si>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</si>
  <si>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</si>
  <si>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</si>
  <si>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</si>
  <si>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</si>
  <si>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</si>
  <si>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</si>
  <si>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</si>
  <si>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</si>
  <si>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</si>
  <si>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</si>
  <si>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</si>
  <si>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</si>
  <si>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</si>
  <si>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</si>
  <si>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</si>
  <si>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</si>
  <si>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</si>
  <si>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</si>
  <si>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</si>
  <si>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</si>
  <si>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</si>
  <si>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</si>
  <si>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</si>
  <si>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</si>
  <si>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</si>
  <si>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</si>
  <si>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</si>
  <si>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</si>
  <si>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</si>
  <si>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</si>
  <si>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</si>
  <si>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</si>
  <si>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</si>
  <si>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</si>
  <si>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</si>
  <si>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</si>
  <si>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</si>
  <si>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</si>
  <si>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</si>
  <si>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</si>
  <si>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</si>
  <si>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</si>
  <si>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</si>
  <si>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</si>
  <si>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</si>
  <si>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</si>
  <si>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</si>
  <si>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</si>
  <si>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</si>
  <si>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</si>
  <si>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</si>
  <si>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</si>
  <si>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</si>
  <si>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</si>
  <si>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</si>
  <si>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</si>
  <si>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</si>
  <si>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</si>
  <si>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</si>
  <si>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</si>
  <si>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</si>
  <si>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</si>
  <si>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</si>
  <si>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</si>
  <si>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</si>
  <si>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</si>
  <si>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</si>
  <si>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</si>
  <si>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</si>
  <si>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</si>
  <si>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</si>
  <si>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</si>
  <si>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</si>
  <si>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</si>
  <si>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</si>
  <si>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</si>
  <si>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</si>
  <si>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</si>
  <si>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</si>
  <si>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</si>
  <si>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</si>
  <si>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</si>
  <si>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</si>
  <si>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</si>
  <si>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</si>
  <si>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</si>
  <si>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</si>
  <si>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</si>
  <si>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</si>
  <si>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</si>
  <si>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</si>
  <si>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</si>
  <si>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</si>
  <si>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</si>
  <si>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</si>
  <si>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</si>
  <si>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</si>
  <si>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</si>
  <si>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</si>
  <si>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</si>
  <si>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</si>
  <si>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</si>
  <si>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</si>
  <si>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</si>
  <si>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</si>
  <si>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</si>
  <si>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</si>
  <si>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</si>
  <si>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</si>
  <si>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</si>
  <si>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</si>
  <si>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</si>
  <si>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</si>
  <si>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</si>
  <si>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</si>
  <si>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</si>
  <si>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</si>
  <si>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</si>
  <si>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</si>
  <si>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</si>
  <si>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</si>
  <si>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</si>
  <si>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</si>
  <si>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</si>
  <si>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</si>
  <si>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</si>
  <si>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</si>
  <si>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</si>
  <si>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</si>
  <si>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</si>
  <si>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</si>
  <si>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</si>
  <si>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</si>
  <si>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</si>
  <si>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</si>
  <si>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</si>
  <si>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</si>
  <si>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</si>
  <si>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</si>
  <si>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</si>
  <si>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</si>
  <si>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</si>
  <si>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</si>
  <si>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</si>
  <si>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</si>
  <si>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</si>
  <si>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</si>
  <si>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</si>
  <si>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</si>
  <si>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</si>
  <si>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</si>
  <si>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</si>
  <si>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</si>
  <si>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</si>
  <si>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</si>
  <si>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</si>
  <si>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</si>
  <si>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</si>
  <si>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</si>
  <si>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</si>
  <si>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</si>
  <si>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</si>
  <si>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</si>
  <si>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</si>
  <si>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</si>
  <si>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</si>
  <si>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</si>
  <si>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</si>
  <si>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</si>
  <si>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</si>
  <si>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</si>
  <si>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</si>
  <si>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</si>
  <si>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</si>
  <si>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</si>
  <si>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</si>
  <si>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</si>
  <si>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</si>
  <si>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</si>
  <si>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</si>
  <si>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</si>
  <si>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</si>
  <si>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</si>
  <si>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</si>
  <si>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</si>
  <si>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</si>
  <si>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</si>
  <si>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</si>
  <si>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</si>
  <si>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</si>
  <si>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</si>
  <si>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</si>
  <si>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</si>
  <si>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</si>
  <si>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</si>
  <si>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</si>
  <si>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</si>
  <si>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</si>
  <si>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</si>
  <si>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</si>
  <si>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</si>
  <si>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</si>
  <si>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</si>
  <si>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</si>
  <si>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</si>
  <si>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</si>
  <si>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</si>
  <si>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</si>
  <si>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</si>
  <si>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</si>
  <si>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</si>
  <si>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</si>
  <si>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</si>
  <si>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</si>
  <si>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</si>
  <si>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</si>
  <si>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</si>
  <si>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</si>
  <si>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</si>
  <si>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</si>
  <si>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</si>
  <si>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</si>
  <si>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</si>
  <si>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</si>
  <si>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</si>
  <si>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</si>
  <si>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</si>
  <si>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</si>
  <si>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</si>
  <si>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</si>
  <si>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</si>
  <si>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</si>
  <si>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</si>
  <si>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</si>
  <si>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</si>
  <si>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</si>
  <si>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</si>
  <si>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</si>
  <si>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</si>
  <si>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</si>
  <si>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</si>
  <si>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</si>
  <si>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</si>
  <si>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</si>
  <si>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</si>
  <si>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</si>
  <si>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</si>
  <si>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</si>
  <si>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</si>
  <si>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</si>
  <si>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</si>
  <si>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</si>
  <si>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</si>
  <si>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</si>
  <si>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</si>
  <si>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</si>
  <si>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</si>
  <si>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</si>
  <si>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</si>
  <si>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</si>
  <si>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</si>
  <si>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</si>
  <si>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</si>
  <si>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</si>
  <si>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</si>
  <si>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</si>
  <si>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</si>
  <si>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</si>
  <si>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</si>
  <si>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</si>
  <si>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</si>
  <si>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</si>
  <si>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</si>
  <si>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</si>
  <si>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</si>
  <si>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</si>
  <si>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</si>
  <si>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</si>
  <si>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</si>
  <si>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</si>
  <si>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</si>
  <si>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</si>
  <si>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</si>
  <si>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</si>
  <si>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</si>
  <si>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</si>
  <si>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</si>
  <si>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</si>
  <si>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</si>
  <si>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</si>
  <si>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</si>
  <si>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</si>
  <si>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</si>
  <si>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</si>
  <si>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</si>
  <si>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</si>
  <si>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</si>
  <si>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</si>
  <si>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</si>
  <si>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</si>
  <si>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</si>
  <si>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</si>
  <si>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</si>
  <si>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</si>
  <si>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</si>
  <si>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</si>
  <si>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</si>
  <si>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</si>
  <si>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</si>
  <si>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</si>
  <si>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</si>
  <si>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</si>
  <si>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</si>
  <si>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</si>
  <si>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</si>
  <si>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</si>
  <si>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</si>
  <si>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</si>
  <si>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</si>
  <si>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</si>
  <si>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</si>
  <si>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</si>
  <si>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</si>
  <si>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</si>
  <si>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</si>
  <si>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</si>
  <si>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</si>
  <si>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</si>
  <si>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</si>
  <si>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</si>
  <si>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</si>
  <si>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</si>
  <si>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</si>
  <si>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</si>
  <si>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</si>
  <si>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</si>
  <si>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</si>
  <si>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</si>
  <si>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</si>
  <si>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</si>
  <si>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</si>
  <si>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</si>
  <si>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</si>
  <si>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</si>
  <si>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</si>
  <si>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</si>
  <si>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</si>
  <si>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</si>
  <si>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</si>
  <si>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</si>
  <si>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</si>
  <si>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</si>
  <si>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</si>
  <si>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</si>
  <si>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</si>
  <si>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</si>
  <si>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</si>
  <si>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</si>
  <si>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</si>
  <si>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</si>
  <si>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</si>
  <si>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</si>
  <si>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</si>
  <si>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</si>
  <si>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</si>
  <si>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</si>
  <si>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</si>
  <si>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</si>
  <si>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</si>
  <si>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</si>
  <si>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</si>
  <si>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</si>
  <si>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</si>
  <si>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</si>
  <si>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</si>
  <si>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</si>
  <si>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</si>
  <si>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</si>
  <si>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</si>
  <si>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</si>
  <si>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</si>
  <si>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</si>
  <si>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</si>
  <si>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</si>
  <si>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</si>
  <si>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</si>
  <si>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</si>
  <si>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</si>
  <si>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</si>
  <si>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</si>
  <si>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</si>
  <si>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</si>
  <si>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</si>
  <si>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</si>
  <si>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</si>
  <si>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</si>
  <si>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</si>
  <si>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</si>
  <si>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</si>
  <si>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</si>
  <si>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</si>
  <si>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</si>
  <si>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</si>
  <si>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</si>
  <si>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</si>
  <si>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</si>
  <si>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</si>
  <si>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</si>
  <si>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</si>
  <si>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</si>
  <si>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</si>
  <si>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</si>
  <si>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</si>
  <si>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</si>
  <si>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</si>
  <si>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</si>
  <si>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</si>
  <si>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</si>
  <si>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</si>
  <si>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</si>
  <si>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</si>
  <si>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</si>
  <si>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</si>
  <si>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</si>
  <si>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</si>
  <si>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</si>
  <si>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</si>
  <si>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</si>
  <si>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</si>
  <si>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</si>
  <si>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</si>
  <si>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</si>
  <si>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</si>
  <si>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</si>
  <si>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</si>
  <si>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</si>
  <si>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</si>
  <si>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</si>
  <si>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</si>
  <si>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</si>
  <si>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</si>
  <si>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</si>
  <si>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</si>
  <si>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</si>
  <si>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</si>
  <si>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</si>
  <si>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</si>
  <si>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</si>
  <si>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</si>
  <si>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</si>
  <si>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</si>
  <si>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</si>
  <si>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</si>
  <si>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</si>
  <si>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</si>
  <si>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</si>
  <si>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</si>
  <si>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</si>
  <si>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</si>
  <si>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</si>
  <si>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</si>
  <si>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</si>
  <si>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</si>
  <si>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</si>
  <si>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</si>
  <si>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</si>
  <si>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</si>
  <si>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</si>
  <si>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</si>
  <si>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</si>
  <si>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</si>
  <si>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</si>
  <si>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</si>
  <si>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</si>
  <si>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</si>
  <si>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</si>
  <si>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</si>
  <si>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</si>
  <si>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</si>
  <si>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</si>
  <si>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</si>
  <si>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</si>
  <si>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</si>
  <si>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</si>
  <si>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</si>
  <si>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</si>
  <si>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</si>
  <si>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</si>
  <si>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</si>
  <si>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</si>
  <si>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</si>
  <si>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</si>
  <si>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</si>
  <si>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</si>
  <si>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</si>
  <si>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</si>
  <si>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</si>
  <si>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</si>
  <si>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</si>
  <si>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</si>
  <si>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</si>
  <si>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</si>
  <si>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</si>
  <si>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</si>
  <si>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</si>
  <si>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</si>
  <si>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</si>
  <si>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</si>
  <si>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</si>
  <si>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</si>
  <si>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</si>
  <si>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</si>
  <si>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</si>
  <si>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</si>
  <si>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</si>
  <si>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</si>
  <si>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</si>
  <si>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</si>
  <si>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</si>
  <si>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</si>
  <si>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</si>
  <si>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</si>
  <si>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</si>
  <si>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</si>
  <si>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</si>
  <si>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</si>
  <si>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</si>
  <si>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</si>
  <si>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</si>
  <si>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</si>
  <si>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</si>
  <si>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</si>
  <si>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</si>
  <si>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</si>
  <si>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</si>
  <si>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</si>
  <si>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</si>
  <si>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</si>
  <si>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</si>
  <si>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</si>
  <si>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</si>
  <si>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</si>
  <si>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</si>
  <si>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</si>
  <si>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</si>
  <si>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</si>
  <si>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</si>
  <si>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</si>
  <si>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</si>
  <si>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</si>
  <si>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</si>
  <si>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</si>
  <si>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</si>
  <si>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</si>
  <si>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</si>
  <si>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</si>
  <si>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</si>
  <si>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</si>
  <si>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</si>
  <si>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</si>
  <si>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</si>
  <si>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</si>
  <si>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</si>
  <si>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</si>
  <si>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</si>
  <si>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</si>
  <si>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</si>
  <si>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</si>
  <si>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</si>
  <si>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</si>
  <si>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</si>
  <si>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</si>
  <si>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</si>
  <si>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</si>
  <si>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</si>
  <si>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</si>
  <si>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</si>
  <si>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</si>
  <si>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</si>
  <si>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</si>
  <si>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</si>
  <si>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</si>
  <si>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</si>
  <si>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</si>
  <si>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</si>
  <si>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</si>
  <si>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</si>
  <si>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</si>
  <si>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</si>
  <si>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</si>
  <si>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</si>
  <si>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</si>
  <si>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</si>
  <si>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</si>
  <si>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</si>
  <si>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</si>
  <si>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</si>
  <si>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</si>
  <si>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</si>
  <si>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</si>
  <si>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</si>
  <si>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</si>
  <si>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</si>
  <si>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</si>
  <si>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</si>
  <si>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</si>
  <si>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</si>
  <si>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</si>
  <si>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</si>
  <si>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</si>
  <si>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</si>
  <si>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</si>
  <si>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</si>
  <si>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</si>
  <si>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</si>
  <si>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</si>
  <si>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</si>
  <si>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</si>
  <si>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</si>
  <si>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</si>
  <si>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</si>
  <si>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</si>
  <si>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</si>
  <si>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</si>
  <si>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</si>
  <si>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</si>
  <si>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</si>
  <si>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</si>
  <si>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</si>
  <si>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</si>
  <si>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</si>
  <si>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</si>
  <si>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</si>
  <si>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</si>
  <si>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</si>
  <si>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</si>
  <si>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</si>
  <si>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</si>
  <si>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</si>
  <si>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</si>
  <si>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</si>
  <si>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</si>
  <si>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</si>
  <si>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</si>
  <si>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</si>
  <si>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</si>
  <si>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</si>
  <si>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</si>
  <si>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</si>
  <si>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</si>
  <si>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</si>
  <si>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</si>
  <si>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</si>
  <si>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</si>
  <si>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</si>
  <si>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</si>
  <si>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</si>
  <si>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</si>
  <si>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</si>
  <si>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</si>
  <si>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</si>
  <si>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</si>
  <si>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</si>
  <si>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</si>
  <si>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</si>
  <si>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</si>
  <si>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</si>
  <si>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</si>
  <si>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</si>
  <si>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</si>
  <si>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</si>
  <si>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</si>
  <si>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</si>
  <si>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</si>
  <si>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</si>
  <si>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</si>
  <si>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</si>
  <si>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</si>
  <si>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</si>
  <si>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</si>
  <si>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</si>
  <si>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</si>
  <si>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</si>
  <si>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</si>
  <si>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</si>
  <si>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</si>
  <si>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</si>
  <si>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</si>
  <si>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</si>
  <si>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</si>
  <si>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</si>
  <si>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</si>
  <si>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</si>
  <si>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</si>
  <si>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</si>
  <si>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</si>
  <si>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</si>
  <si>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</si>
  <si>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</si>
  <si>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</si>
  <si>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</si>
  <si>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</si>
  <si>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</si>
  <si>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</si>
  <si>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</si>
  <si>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</si>
  <si>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</si>
  <si>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</si>
  <si>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</si>
  <si>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</si>
  <si>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</si>
  <si>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</si>
  <si>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</si>
  <si>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</si>
  <si>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</si>
  <si>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</si>
  <si>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</si>
  <si>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</si>
  <si>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</si>
  <si>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</si>
  <si>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</si>
  <si>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</si>
  <si>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</si>
  <si>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</si>
  <si>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</si>
  <si>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</si>
  <si>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</si>
  <si>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</si>
  <si>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</si>
  <si>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</si>
  <si>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</si>
  <si>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</si>
  <si>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</si>
  <si>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</si>
  <si>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</si>
  <si>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</si>
  <si>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</si>
  <si>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</si>
  <si>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</si>
  <si>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</si>
  <si>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</si>
  <si>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</si>
  <si>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</si>
  <si>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</si>
  <si>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</si>
  <si>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</si>
  <si>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</si>
  <si>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</si>
  <si>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</si>
  <si>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</si>
  <si>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</si>
  <si>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</si>
  <si>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</si>
  <si>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</si>
  <si>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</si>
  <si>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</si>
  <si>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</si>
  <si>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</si>
  <si>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</si>
  <si>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</si>
  <si>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</si>
  <si>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</si>
  <si>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</si>
  <si>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</si>
  <si>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</si>
  <si>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</si>
  <si>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</si>
  <si>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</si>
  <si>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</si>
  <si>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</si>
  <si>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</si>
  <si>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</si>
  <si>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</si>
  <si>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</si>
  <si>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</si>
  <si>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</si>
  <si>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</si>
  <si>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</si>
  <si>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</si>
  <si>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</si>
  <si>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</si>
  <si>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</si>
  <si>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</si>
  <si>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</si>
  <si>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</si>
  <si>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</si>
  <si>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</si>
  <si>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</si>
  <si>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</si>
  <si>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</si>
  <si>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</si>
  <si>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</si>
  <si>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</si>
  <si>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</si>
  <si>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</si>
  <si>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</si>
  <si>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</si>
  <si>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</si>
  <si>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</si>
  <si>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</si>
  <si>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</si>
  <si>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</si>
  <si>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</si>
  <si>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</si>
  <si>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</si>
  <si>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</si>
  <si>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</si>
  <si>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</si>
  <si>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</si>
  <si>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</si>
  <si>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</si>
  <si>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</si>
  <si>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</si>
  <si>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</si>
  <si>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</si>
  <si>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</si>
  <si>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</si>
  <si>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</si>
  <si>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</si>
  <si>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</si>
  <si>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</si>
  <si>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</si>
  <si>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</si>
  <si>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</si>
  <si>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</si>
  <si>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</si>
  <si>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</si>
  <si>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</si>
  <si>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</si>
  <si>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</si>
  <si>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</si>
  <si>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</si>
  <si>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</si>
  <si>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</si>
  <si>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</si>
  <si>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</si>
  <si>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</si>
  <si>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</si>
  <si>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</si>
  <si>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</si>
  <si>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</si>
  <si>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</si>
  <si>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</si>
  <si>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</si>
  <si>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</si>
  <si>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</si>
  <si>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</si>
  <si>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</si>
  <si>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</si>
  <si>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</si>
  <si>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</si>
  <si>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</si>
  <si>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</si>
  <si>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</si>
  <si>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</si>
  <si>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</si>
  <si>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</si>
  <si>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</si>
  <si>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</si>
  <si>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</si>
  <si>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</si>
  <si>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</si>
  <si>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</si>
  <si>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</si>
  <si>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</si>
  <si>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</si>
  <si>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</si>
  <si>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</si>
  <si>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</si>
  <si>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</si>
  <si>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</si>
  <si>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</si>
  <si>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</si>
  <si>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</si>
  <si>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</si>
  <si>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</si>
  <si>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</si>
  <si>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</si>
  <si>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</si>
  <si>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</si>
  <si>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</si>
  <si>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</si>
  <si>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</si>
  <si>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</si>
  <si>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</si>
  <si>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</si>
  <si>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</si>
  <si>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</si>
  <si>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</si>
  <si>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</si>
  <si>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</si>
  <si>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</si>
  <si>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</si>
  <si>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</si>
  <si>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</si>
  <si>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</si>
  <si>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</si>
  <si>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</si>
  <si>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</si>
  <si>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</si>
  <si>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</si>
  <si>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</si>
  <si>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</si>
  <si>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</si>
  <si>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</si>
  <si>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</si>
  <si>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</si>
  <si>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</si>
  <si>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</si>
  <si>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</si>
  <si>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</si>
  <si>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</si>
  <si>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</si>
  <si>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</si>
  <si>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</si>
  <si>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</si>
  <si>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</si>
  <si>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</si>
  <si>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</si>
  <si>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</si>
  <si>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</si>
  <si>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</si>
  <si>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</si>
  <si>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</si>
  <si>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</si>
  <si>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</si>
  <si>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</si>
  <si>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</si>
  <si>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</si>
  <si>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</si>
  <si>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</si>
  <si>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</si>
  <si>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</si>
  <si>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</si>
  <si>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</si>
  <si>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</si>
  <si>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</si>
  <si>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</si>
  <si>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</si>
  <si>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</si>
  <si>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</si>
  <si>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</si>
  <si>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</si>
  <si>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</si>
  <si>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</si>
  <si>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</si>
  <si>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</si>
  <si>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</si>
  <si>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</si>
  <si>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</si>
  <si>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</si>
  <si>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</si>
  <si>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</si>
  <si>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</si>
  <si>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</si>
  <si>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</si>
  <si>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</si>
  <si>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</si>
  <si>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</si>
  <si>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</si>
  <si>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</si>
  <si>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</si>
  <si>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</si>
  <si>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</si>
  <si>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</si>
  <si>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</si>
  <si>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</si>
  <si>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</si>
  <si>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</si>
  <si>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</si>
  <si>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</si>
  <si>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</si>
  <si>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</si>
  <si>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</si>
  <si>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</si>
  <si>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</si>
  <si>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</si>
  <si>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</si>
  <si>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</si>
  <si>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</si>
  <si>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</si>
  <si>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</si>
  <si>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</si>
  <si>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</si>
  <si>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</si>
  <si>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</si>
  <si>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</si>
  <si>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</si>
  <si>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</si>
  <si>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</si>
  <si>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</si>
  <si>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</si>
  <si>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</si>
  <si>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</si>
  <si>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</si>
  <si>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</si>
  <si>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</si>
  <si>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</si>
  <si>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</si>
  <si>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</si>
  <si>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</si>
  <si>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</si>
  <si>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</si>
  <si>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</si>
  <si>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</si>
  <si>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</si>
  <si>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</si>
  <si>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</si>
  <si>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</si>
  <si>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</si>
  <si>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</si>
  <si>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</si>
  <si>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</si>
  <si>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</si>
  <si>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</si>
  <si>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</si>
  <si>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</si>
  <si>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</si>
  <si>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</si>
  <si>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</si>
  <si>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</si>
  <si>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</si>
  <si>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</si>
  <si>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</si>
  <si>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</si>
  <si>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</si>
  <si>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</si>
  <si>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</si>
  <si>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</si>
  <si>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</si>
  <si>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</si>
  <si>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</si>
  <si>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</si>
  <si>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</si>
  <si>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</si>
  <si>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</si>
  <si>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</si>
  <si>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</si>
  <si>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</si>
  <si>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</si>
  <si>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</si>
  <si>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</si>
  <si>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</si>
  <si>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</si>
  <si>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</si>
  <si>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</si>
  <si>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</si>
  <si>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</si>
  <si>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</si>
  <si>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</si>
  <si>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</si>
  <si>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</si>
  <si>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</si>
  <si>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</si>
  <si>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</si>
  <si>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</si>
  <si>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</si>
  <si>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</si>
  <si>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</si>
  <si>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</si>
  <si>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</si>
  <si>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</si>
  <si>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</si>
  <si>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</si>
  <si>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</si>
  <si>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</si>
  <si>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</si>
  <si>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</si>
  <si>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</si>
  <si>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</si>
  <si>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</si>
  <si>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</si>
  <si>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</si>
  <si>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</si>
  <si>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</si>
  <si>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</si>
  <si>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</si>
  <si>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</si>
  <si>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</si>
  <si>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</si>
  <si>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</si>
  <si>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</si>
  <si>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</si>
  <si>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</si>
  <si>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</si>
  <si>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</si>
  <si>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</si>
  <si>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</si>
  <si>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</si>
  <si>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</si>
  <si>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</si>
  <si>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</si>
  <si>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</si>
  <si>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</si>
  <si>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</si>
  <si>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</si>
  <si>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</si>
  <si>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</si>
  <si>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</si>
  <si>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</si>
  <si>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</si>
  <si>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</si>
  <si>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</si>
  <si>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</si>
  <si>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</si>
  <si>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</si>
  <si>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</si>
  <si>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</si>
  <si>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</si>
  <si>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</si>
  <si>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</si>
  <si>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</si>
  <si>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</si>
  <si>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</si>
  <si>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</si>
  <si>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</si>
  <si>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</si>
  <si>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</si>
  <si>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</si>
  <si>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</si>
  <si>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</si>
  <si>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</si>
  <si>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</si>
  <si>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</si>
  <si>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</si>
  <si>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</si>
  <si>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</si>
  <si>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</si>
  <si>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</si>
  <si>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</si>
  <si>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</si>
  <si>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</si>
  <si>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</si>
  <si>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</si>
  <si>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</si>
  <si>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</si>
  <si>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</si>
  <si>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</si>
  <si>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</si>
  <si>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</si>
  <si>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</si>
  <si>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</si>
  <si>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</si>
  <si>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</si>
  <si>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</si>
  <si>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</si>
  <si>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</si>
  <si>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</si>
  <si>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</si>
  <si>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</si>
  <si>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</si>
  <si>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</si>
  <si>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</si>
  <si>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</si>
  <si>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</si>
  <si>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</si>
  <si>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</si>
  <si>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</si>
  <si>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</si>
  <si>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</si>
  <si>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</si>
  <si>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</si>
  <si>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</si>
  <si>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</si>
  <si>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</si>
  <si>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</si>
  <si>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</si>
  <si>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</si>
  <si>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</si>
  <si>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</si>
  <si>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</si>
  <si>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</si>
  <si>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</si>
  <si>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</si>
  <si>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</si>
  <si>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</si>
  <si>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</si>
  <si>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</si>
  <si>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</si>
  <si>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</si>
  <si>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</si>
  <si>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</si>
  <si>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</si>
  <si>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</si>
  <si>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</si>
  <si>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</si>
  <si>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</si>
  <si>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</si>
  <si>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</si>
  <si>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</si>
  <si>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</si>
  <si>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</si>
  <si>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</si>
  <si>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</si>
  <si>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</si>
  <si>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</si>
  <si>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</si>
  <si>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</si>
  <si>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</si>
  <si>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</si>
  <si>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</si>
  <si>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</si>
  <si>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</si>
  <si>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</si>
  <si>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</si>
  <si>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</si>
  <si>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</si>
  <si>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</si>
  <si>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</si>
  <si>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</si>
  <si>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</si>
  <si>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</si>
  <si>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</si>
  <si>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</si>
  <si>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</si>
  <si>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</si>
  <si>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</si>
  <si>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</si>
  <si>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</si>
  <si>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</si>
  <si>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</si>
  <si>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</si>
  <si>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</si>
  <si>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</si>
  <si>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</si>
  <si>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</si>
  <si>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</si>
  <si>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</si>
  <si>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</si>
  <si>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</si>
  <si>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</si>
  <si>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</si>
  <si>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</si>
  <si>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</si>
  <si>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</si>
  <si>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</si>
  <si>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</si>
  <si>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</si>
  <si>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</si>
  <si>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</si>
  <si>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</si>
  <si>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</si>
  <si>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</si>
  <si>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</si>
  <si>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</si>
  <si>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</si>
  <si>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</si>
  <si>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</si>
  <si>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</si>
  <si>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</si>
  <si>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</si>
  <si>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</si>
  <si>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</si>
  <si>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</si>
  <si>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</si>
  <si>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</si>
  <si>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</si>
  <si>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</si>
  <si>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</si>
  <si>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</si>
  <si>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</si>
  <si>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</si>
  <si>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</si>
  <si>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</si>
  <si>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</si>
  <si>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</si>
  <si>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</si>
  <si>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</si>
  <si>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</si>
  <si>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</si>
  <si>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</si>
  <si>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</si>
  <si>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</si>
  <si>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</si>
  <si>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</si>
  <si>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</si>
  <si>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</si>
  <si>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</si>
  <si>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</si>
  <si>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</si>
  <si>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</si>
  <si>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</si>
  <si>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</si>
  <si>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</si>
  <si>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</si>
  <si>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</si>
  <si>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</si>
  <si>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</si>
  <si>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</si>
  <si>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</si>
  <si>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</si>
  <si>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</si>
  <si>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</si>
  <si>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</si>
  <si>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</si>
  <si>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</si>
  <si>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</si>
  <si>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</si>
  <si>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</si>
  <si>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</si>
  <si>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</si>
  <si>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</si>
  <si>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</si>
  <si>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</si>
  <si>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</si>
  <si>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</si>
  <si>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</si>
  <si>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</si>
  <si>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</si>
  <si>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</si>
  <si>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</si>
  <si>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</si>
  <si>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</si>
  <si>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</si>
  <si>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</si>
  <si>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</si>
  <si>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</si>
  <si>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</si>
  <si>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</si>
  <si>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</si>
  <si>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</si>
  <si>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</si>
  <si>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</si>
  <si>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</si>
  <si>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</si>
  <si>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</si>
  <si>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</si>
  <si>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</si>
  <si>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</si>
  <si>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</si>
  <si>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</si>
  <si>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</si>
  <si>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</si>
  <si>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</si>
  <si>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</si>
  <si>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</si>
  <si>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</si>
  <si>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</si>
  <si>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</si>
  <si>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</si>
  <si>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</si>
  <si>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</si>
  <si>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</si>
  <si>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</si>
  <si>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</si>
  <si>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</si>
  <si>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</si>
  <si>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</si>
  <si>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</si>
  <si>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</si>
  <si>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</si>
  <si>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</si>
  <si>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</si>
  <si>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</si>
  <si>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</si>
  <si>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</si>
  <si>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</si>
  <si>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</si>
  <si>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</si>
  <si>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</si>
  <si>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</si>
  <si>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</si>
  <si>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</si>
  <si>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</si>
  <si>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</si>
  <si>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</si>
  <si>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</si>
  <si>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</si>
  <si>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</si>
  <si>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</si>
  <si>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</si>
  <si>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</si>
  <si>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</si>
  <si>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</si>
  <si>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</si>
  <si>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</si>
  <si>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</si>
  <si>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</si>
  <si>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</si>
  <si>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</si>
  <si>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</si>
  <si>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</si>
  <si>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</si>
  <si>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</si>
  <si>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</si>
  <si>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</si>
  <si>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</si>
  <si>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</si>
  <si>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</si>
  <si>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</si>
  <si>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</si>
  <si>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</si>
  <si>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</si>
  <si>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</si>
  <si>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</si>
  <si>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</si>
  <si>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</si>
  <si>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</si>
  <si>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</si>
  <si>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</si>
  <si>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</si>
  <si>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</si>
  <si>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</si>
  <si>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</si>
  <si>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</si>
  <si>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</si>
  <si>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</si>
  <si>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</si>
  <si>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</si>
  <si>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</si>
  <si>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</si>
  <si>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</si>
  <si>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</si>
  <si>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</si>
  <si>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</si>
  <si>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</si>
  <si>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</si>
  <si>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</si>
  <si>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</si>
  <si>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</si>
  <si>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</si>
  <si>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</si>
  <si>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</si>
  <si>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</si>
  <si>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</si>
  <si>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</si>
  <si>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</si>
  <si>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</si>
  <si>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</si>
  <si>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</si>
  <si>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</si>
  <si>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</si>
  <si>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</si>
  <si>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</si>
  <si>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</si>
  <si>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</si>
  <si>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</si>
  <si>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</si>
  <si>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</si>
  <si>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</si>
  <si>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</si>
  <si>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</si>
  <si>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</si>
  <si>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</si>
  <si>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</si>
  <si>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</si>
  <si>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</si>
  <si>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</si>
  <si>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</si>
  <si>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</si>
  <si>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</si>
  <si>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</si>
  <si>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</si>
  <si>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</si>
  <si>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</si>
  <si>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</si>
  <si>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</si>
  <si>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</si>
  <si>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</si>
  <si>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</si>
  <si>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</si>
  <si>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</si>
  <si>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</si>
  <si>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</si>
  <si>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</si>
  <si>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</si>
  <si>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</si>
  <si>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</si>
  <si>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</si>
  <si>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</si>
  <si>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</si>
  <si>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</si>
  <si>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</si>
  <si>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</si>
  <si>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</si>
  <si>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</si>
  <si>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</si>
  <si>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</si>
  <si>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</si>
  <si>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</si>
  <si>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</si>
  <si>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</si>
  <si>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</si>
  <si>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</si>
  <si>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</si>
  <si>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</si>
  <si>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</si>
  <si>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</si>
  <si>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</si>
  <si>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</si>
  <si>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</si>
  <si>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</si>
  <si>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</si>
  <si>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</si>
  <si>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</si>
  <si>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</si>
  <si>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</si>
  <si>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</si>
  <si>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</si>
  <si>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</si>
  <si>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</si>
  <si>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</si>
  <si>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</si>
  <si>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</si>
  <si>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</si>
  <si>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</si>
  <si>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</si>
  <si>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</si>
  <si>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</si>
  <si>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</si>
  <si>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</si>
  <si>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</si>
  <si>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</si>
  <si>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</si>
  <si>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</si>
  <si>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</si>
  <si>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</si>
  <si>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</si>
  <si>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</si>
  <si>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</si>
  <si>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</si>
  <si>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</si>
  <si>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</si>
  <si>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</si>
  <si>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</si>
  <si>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</si>
  <si>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</si>
  <si>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</si>
  <si>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</si>
  <si>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</si>
  <si>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</si>
  <si>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</si>
  <si>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</si>
  <si>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</si>
  <si>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</si>
  <si>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</si>
  <si>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</si>
  <si>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</si>
  <si>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</si>
  <si>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</si>
  <si>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</si>
  <si>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</si>
  <si>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</si>
  <si>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</si>
  <si>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</si>
  <si>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</si>
  <si>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</si>
  <si>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</si>
  <si>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</si>
  <si>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</si>
  <si>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</si>
  <si>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</si>
  <si>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</si>
  <si>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</si>
  <si>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</si>
  <si>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</si>
  <si>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</si>
  <si>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</si>
  <si>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</si>
  <si>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</si>
  <si>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</si>
  <si>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</si>
  <si>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</si>
  <si>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</si>
  <si>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</si>
  <si>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</si>
  <si>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</si>
  <si>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</si>
  <si>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</si>
  <si>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</si>
  <si>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</si>
  <si>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</si>
  <si>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</si>
  <si>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</si>
  <si>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</si>
  <si>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</si>
  <si>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</si>
  <si>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</si>
  <si>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</si>
  <si>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</si>
  <si>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</si>
  <si>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</si>
  <si>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</si>
  <si>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</si>
  <si>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</si>
  <si>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</si>
  <si>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</si>
  <si>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</si>
  <si>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</si>
  <si>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</si>
  <si>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</si>
  <si>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</si>
  <si>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</si>
  <si>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</si>
  <si>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</si>
  <si>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</si>
  <si>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</si>
  <si>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</si>
  <si>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</si>
  <si>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</si>
  <si>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</si>
  <si>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</si>
  <si>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</si>
  <si>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</si>
  <si>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</si>
  <si>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</si>
  <si>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</si>
  <si>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</si>
  <si>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</si>
  <si>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</si>
  <si>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</si>
  <si>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</si>
  <si>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</si>
  <si>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</si>
  <si>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</si>
  <si>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</si>
  <si>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</si>
  <si>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</si>
  <si>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</si>
  <si>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</si>
  <si>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</si>
  <si>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</si>
  <si>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</si>
  <si>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</si>
  <si>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</si>
  <si>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</si>
  <si>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</si>
  <si>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</si>
  <si>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</si>
  <si>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</si>
  <si>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</si>
  <si>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</si>
  <si>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</si>
  <si>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</si>
  <si>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</si>
  <si>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</si>
  <si>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</si>
  <si>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</si>
  <si>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</si>
  <si>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</si>
  <si>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</si>
  <si>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</si>
  <si>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</si>
  <si>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</si>
  <si>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</si>
  <si>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</si>
  <si>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</si>
  <si>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</si>
  <si>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</si>
  <si>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</si>
  <si>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</si>
  <si>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</si>
  <si>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</si>
  <si>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</si>
  <si>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</si>
  <si>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</si>
  <si>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</si>
  <si>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</si>
  <si>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</si>
  <si>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</si>
  <si>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</si>
  <si>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</si>
  <si>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</si>
  <si>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</si>
  <si>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</si>
  <si>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</si>
  <si>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</si>
  <si>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</si>
  <si>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</si>
  <si>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</si>
  <si>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</si>
  <si>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</si>
  <si>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</si>
  <si>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</si>
  <si>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</si>
  <si>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</si>
  <si>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</si>
  <si>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</si>
  <si>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</si>
  <si>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</si>
  <si>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</si>
  <si>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</si>
  <si>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</si>
  <si>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</si>
  <si>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</si>
  <si>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</si>
  <si>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</si>
  <si>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</si>
  <si>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</si>
  <si>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</si>
  <si>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</si>
  <si>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</si>
  <si>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</si>
  <si>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</si>
  <si>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</si>
  <si>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</si>
  <si>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</si>
  <si>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</si>
  <si>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</si>
  <si>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</si>
  <si>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</si>
  <si>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</si>
  <si>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</si>
  <si>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</si>
  <si>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</si>
  <si>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</si>
  <si>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</si>
  <si>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</si>
  <si>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</si>
  <si>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</si>
  <si>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</si>
  <si>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</si>
  <si>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</si>
  <si>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</si>
  <si>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</si>
  <si>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</si>
  <si>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</si>
  <si>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</si>
  <si>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</si>
  <si>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</si>
  <si>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</si>
  <si>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</si>
  <si>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</si>
  <si>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</si>
  <si>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</si>
  <si>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</si>
  <si>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</si>
  <si>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</si>
  <si>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</si>
  <si>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</si>
  <si>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</si>
  <si>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</si>
  <si>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</si>
  <si>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</si>
  <si>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</si>
  <si>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</si>
  <si>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</si>
  <si>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</si>
  <si>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</si>
  <si>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</si>
  <si>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</si>
  <si>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</si>
  <si>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</si>
  <si>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</si>
  <si>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</si>
  <si>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</si>
  <si>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</si>
  <si>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</si>
  <si>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</si>
  <si>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</si>
  <si>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</si>
  <si>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</si>
  <si>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</si>
  <si>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</si>
  <si>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</si>
  <si>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</si>
  <si>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</si>
  <si>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</si>
  <si>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</si>
  <si>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</si>
  <si>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</si>
  <si>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</si>
  <si>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</si>
  <si>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</si>
  <si>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</si>
  <si>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</si>
  <si>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</si>
  <si>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</si>
  <si>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</si>
  <si>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</si>
  <si>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</si>
  <si>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</si>
  <si>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</si>
  <si>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</si>
  <si>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</si>
  <si>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</si>
  <si>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</si>
  <si>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</si>
  <si>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</si>
  <si>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</si>
  <si>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</si>
  <si>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</si>
  <si>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</si>
  <si>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</si>
  <si>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</si>
  <si>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</si>
  <si>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</si>
  <si>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</si>
  <si>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</si>
  <si>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</si>
  <si>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</si>
  <si>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</si>
  <si>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</si>
  <si>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</si>
  <si>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</si>
  <si>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</si>
  <si>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</si>
  <si>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</si>
  <si>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</si>
  <si>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</si>
  <si>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</si>
  <si>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</si>
  <si>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</si>
  <si>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</si>
  <si>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</si>
  <si>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</si>
  <si>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</si>
  <si>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</si>
  <si>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</si>
  <si>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</si>
  <si>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</si>
  <si>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</si>
  <si>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</si>
  <si>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</si>
  <si>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</si>
  <si>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</si>
  <si>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</si>
  <si>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</si>
  <si>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</si>
  <si>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</si>
  <si>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</si>
  <si>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</si>
  <si>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</si>
  <si>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</si>
  <si>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</si>
  <si>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</si>
  <si>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</si>
  <si>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</si>
  <si>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</si>
  <si>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</si>
  <si>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</si>
  <si>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</si>
  <si>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</si>
  <si>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</si>
  <si>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</si>
  <si>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</si>
  <si>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</si>
  <si>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</si>
  <si>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</si>
  <si>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</si>
  <si>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</si>
  <si>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</si>
  <si>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</si>
  <si>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</si>
  <si>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</si>
  <si>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</si>
  <si>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</si>
  <si>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</si>
  <si>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</si>
  <si>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</si>
  <si>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</si>
  <si>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</si>
  <si>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</si>
  <si>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</si>
  <si>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</si>
  <si>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</si>
  <si>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</si>
  <si>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</si>
  <si>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</si>
  <si>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</si>
  <si>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</si>
  <si>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</si>
  <si>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</si>
  <si>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</si>
  <si>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</si>
  <si>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</si>
  <si>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</si>
  <si>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</si>
  <si>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</si>
  <si>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</si>
  <si>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</si>
  <si>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</si>
  <si>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</si>
  <si>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</si>
  <si>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</si>
  <si>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</si>
  <si>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</si>
  <si>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</si>
  <si>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</si>
  <si>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</si>
  <si>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</si>
  <si>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</si>
  <si>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</si>
  <si>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</si>
  <si>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</si>
  <si>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</si>
  <si>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</si>
  <si>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</si>
  <si>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</si>
  <si>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</si>
  <si>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</si>
  <si>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</si>
  <si>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</si>
  <si>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</si>
  <si>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</si>
  <si>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</si>
  <si>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</si>
  <si>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</si>
  <si>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</si>
  <si>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</si>
  <si>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</si>
  <si>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</si>
  <si>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</si>
  <si>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</si>
  <si>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</si>
  <si>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</si>
  <si>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</si>
  <si>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</si>
  <si>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</si>
  <si>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</si>
  <si>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</si>
  <si>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</si>
  <si>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</si>
  <si>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</si>
  <si>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</si>
  <si>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</si>
  <si>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</si>
  <si>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</si>
  <si>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</si>
  <si>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</si>
  <si>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</si>
  <si>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</si>
  <si>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</si>
  <si>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</si>
  <si>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</si>
  <si>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</si>
  <si>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</si>
  <si>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</si>
  <si>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</si>
  <si>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</si>
  <si>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</si>
  <si>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</si>
  <si>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</si>
  <si>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</si>
  <si>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</si>
  <si>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</si>
  <si>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</si>
  <si>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</si>
  <si>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</si>
  <si>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</si>
  <si>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</si>
  <si>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</si>
  <si>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</si>
  <si>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</si>
  <si>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</si>
  <si>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</si>
  <si>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</si>
  <si>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</si>
  <si>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</si>
  <si>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</si>
  <si>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</si>
  <si>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</si>
  <si>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</si>
  <si>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</si>
  <si>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</si>
  <si>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</si>
  <si>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</si>
  <si>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</si>
  <si>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</si>
  <si>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</si>
  <si>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</si>
  <si>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</si>
  <si>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</si>
  <si>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</si>
  <si>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</si>
  <si>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</si>
  <si>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</si>
  <si>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</si>
  <si>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</si>
  <si>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</si>
  <si>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</si>
  <si>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</si>
  <si>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</si>
  <si>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</si>
  <si>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</si>
  <si>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</si>
  <si>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</si>
  <si>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</si>
  <si>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</si>
  <si>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</si>
  <si>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</si>
  <si>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</si>
  <si>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</si>
  <si>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</si>
  <si>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</si>
  <si>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</si>
  <si>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</si>
  <si>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</si>
  <si>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</si>
  <si>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</si>
  <si>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</si>
  <si>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</si>
  <si>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</si>
  <si>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</si>
  <si>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</si>
  <si>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</si>
  <si>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</si>
  <si>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</si>
  <si>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</si>
  <si>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</si>
  <si>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</si>
  <si>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</si>
  <si>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</si>
  <si>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</si>
  <si>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</si>
  <si>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</si>
  <si>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</si>
  <si>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</si>
  <si>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</si>
  <si>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</si>
  <si>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</si>
  <si>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</si>
  <si>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</si>
  <si>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</si>
  <si>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</si>
  <si>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</si>
  <si>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</si>
  <si>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</si>
  <si>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</si>
  <si>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</si>
  <si>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</si>
  <si>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</si>
  <si>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</si>
  <si>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</si>
  <si>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</si>
  <si>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</si>
  <si>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</si>
  <si>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</si>
  <si>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</si>
  <si>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</si>
  <si>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</si>
  <si>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</si>
  <si>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</si>
  <si>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</si>
  <si>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</si>
  <si>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</si>
  <si>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</si>
  <si>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</si>
  <si>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</si>
  <si>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</si>
  <si>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</si>
  <si>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</si>
  <si>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</si>
  <si>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</si>
  <si>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</si>
  <si>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</si>
  <si>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</si>
  <si>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</si>
  <si>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</si>
  <si>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</si>
  <si>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</si>
  <si>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</si>
  <si>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</si>
  <si>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</si>
  <si>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</si>
  <si>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</si>
  <si>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</si>
  <si>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</si>
  <si>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</si>
  <si>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</si>
  <si>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</si>
  <si>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</si>
  <si>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</si>
  <si>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</si>
  <si>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</si>
  <si>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</si>
  <si>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</si>
  <si>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</si>
  <si>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</si>
  <si>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</si>
  <si>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</si>
  <si>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</si>
  <si>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</si>
  <si>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</si>
  <si>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</si>
  <si>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</si>
  <si>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</si>
  <si>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</si>
  <si>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</si>
  <si>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</si>
  <si>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</si>
  <si>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</si>
  <si>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</si>
  <si>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</si>
  <si>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</si>
  <si>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</si>
  <si>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</si>
  <si>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</si>
  <si>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</si>
  <si>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</si>
  <si>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</si>
  <si>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</si>
  <si>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</si>
  <si>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</si>
  <si>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</si>
  <si>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</si>
  <si>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</si>
  <si>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</si>
  <si>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</si>
  <si>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</si>
  <si>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</si>
  <si>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</si>
  <si>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</si>
  <si>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</si>
  <si>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</si>
  <si>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</si>
  <si>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</si>
  <si>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</si>
  <si>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</si>
  <si>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</si>
  <si>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</si>
  <si>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</si>
  <si>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</si>
  <si>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</si>
  <si>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</si>
  <si>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</si>
  <si>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</si>
  <si>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</si>
  <si>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</si>
  <si>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</si>
  <si>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</si>
  <si>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</si>
  <si>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</si>
  <si>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</si>
  <si>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</si>
  <si>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</si>
  <si>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</si>
  <si>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</si>
  <si>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</si>
  <si>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</si>
  <si>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</si>
  <si>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</si>
  <si>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</si>
  <si>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</si>
  <si>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</si>
  <si>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</si>
  <si>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</si>
  <si>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</si>
  <si>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</si>
  <si>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</si>
  <si>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</si>
  <si>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</si>
  <si>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</si>
  <si>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</si>
  <si>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</si>
  <si>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</si>
  <si>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</si>
  <si>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</si>
  <si>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</si>
  <si>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</si>
  <si>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</si>
  <si>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</si>
  <si>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</si>
  <si>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</si>
  <si>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</si>
  <si>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</si>
  <si>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</si>
  <si>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</si>
  <si>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</si>
  <si>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</si>
  <si>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</si>
  <si>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</si>
  <si>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</si>
  <si>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</si>
  <si>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</si>
  <si>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</si>
  <si>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</si>
  <si>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</si>
  <si>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</si>
  <si>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</si>
  <si>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</si>
  <si>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</si>
  <si>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</si>
  <si>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</si>
  <si>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</si>
  <si>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</si>
  <si>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</si>
  <si>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</si>
  <si>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</si>
  <si>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</si>
  <si>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</si>
  <si>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</si>
  <si>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</si>
  <si>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</si>
  <si>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</si>
  <si>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</si>
  <si>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</si>
  <si>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</si>
  <si>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</si>
  <si>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</si>
  <si>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</si>
  <si>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</si>
  <si>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</si>
  <si>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</si>
  <si>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</si>
  <si>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</si>
  <si>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</si>
  <si>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</si>
  <si>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</si>
  <si>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</si>
  <si>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</si>
  <si>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</si>
  <si>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</si>
  <si>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</si>
  <si>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</si>
  <si>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</si>
  <si>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</si>
  <si>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</si>
  <si>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</si>
  <si>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</si>
  <si>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</si>
  <si>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</si>
  <si>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</si>
  <si>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</si>
  <si>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</si>
  <si>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</si>
  <si>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</si>
  <si>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</si>
  <si>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</si>
  <si>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</si>
  <si>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</si>
  <si>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</si>
  <si>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</si>
  <si>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</si>
  <si>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</si>
  <si>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</si>
  <si>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</si>
  <si>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</si>
  <si>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</si>
  <si>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</si>
  <si>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</si>
  <si>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</si>
  <si>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</si>
  <si>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</si>
  <si>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</si>
  <si>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</si>
  <si>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</si>
  <si>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</si>
  <si>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</si>
  <si>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</si>
  <si>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</si>
  <si>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</si>
  <si>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</si>
  <si>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</si>
  <si>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</si>
  <si>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</si>
  <si>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</si>
  <si>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</si>
  <si>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</si>
  <si>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</si>
  <si>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</si>
  <si>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</si>
  <si>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</si>
  <si>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</si>
  <si>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</si>
  <si>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</si>
  <si>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</si>
  <si>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</si>
  <si>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</si>
  <si>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</si>
  <si>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</si>
  <si>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</si>
  <si>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</si>
  <si>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</si>
  <si>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</si>
  <si>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</si>
  <si>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</si>
  <si>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</si>
  <si>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</si>
  <si>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</si>
  <si>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</si>
  <si>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</si>
  <si>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</si>
  <si>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</si>
  <si>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</si>
  <si>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</si>
  <si>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</si>
  <si>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</si>
  <si>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</si>
  <si>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</si>
  <si>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</si>
  <si>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</si>
  <si>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</si>
  <si>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</si>
  <si>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</si>
  <si>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</si>
  <si>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</si>
  <si>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</si>
  <si>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</si>
  <si>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</si>
  <si>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</si>
  <si>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</si>
  <si>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</si>
  <si>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</si>
  <si>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</si>
  <si>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</si>
  <si>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</si>
  <si>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</si>
  <si>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</si>
  <si>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</si>
  <si>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</si>
  <si>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</si>
  <si>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</si>
  <si>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</si>
  <si>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</si>
  <si>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</si>
  <si>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</si>
  <si>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</si>
  <si>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</si>
  <si>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</si>
  <si>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</si>
  <si>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</si>
  <si>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</si>
  <si>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</si>
  <si>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</si>
  <si>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</si>
  <si>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</si>
  <si>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</si>
  <si>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</si>
  <si>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</si>
  <si>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</si>
  <si>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</si>
  <si>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</si>
  <si>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</si>
  <si>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</si>
  <si>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</si>
  <si>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</si>
  <si>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</si>
  <si>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</si>
  <si>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</si>
  <si>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</si>
  <si>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</si>
  <si>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</si>
  <si>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</si>
  <si>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</si>
  <si>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</si>
  <si>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</si>
  <si>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</si>
  <si>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</si>
  <si>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</si>
  <si>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</si>
  <si>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</si>
  <si>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</si>
  <si>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</si>
  <si>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</si>
  <si>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</si>
  <si>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</si>
  <si>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</si>
  <si>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</si>
  <si>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</si>
  <si>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</si>
  <si>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</si>
  <si>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</si>
  <si>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</si>
  <si>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</si>
  <si>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</si>
  <si>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</si>
  <si>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</si>
  <si>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</si>
  <si>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</si>
  <si>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</si>
  <si>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</si>
  <si>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</si>
  <si>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</si>
  <si>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</si>
  <si>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</si>
  <si>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</si>
  <si>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</si>
  <si>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</si>
  <si>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</si>
  <si>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</si>
  <si>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</si>
  <si>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</si>
  <si>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</si>
  <si>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</si>
  <si>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</si>
  <si>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</si>
  <si>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</si>
  <si>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</si>
  <si>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</si>
  <si>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</si>
  <si>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</si>
  <si>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</si>
  <si>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</si>
  <si>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</si>
  <si>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</si>
  <si>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</si>
  <si>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</si>
  <si>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</si>
  <si>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</si>
  <si>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</si>
  <si>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</si>
  <si>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</si>
  <si>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</si>
  <si>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</si>
  <si>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</si>
  <si>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</si>
  <si>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</si>
  <si>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</si>
  <si>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</si>
  <si>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</si>
  <si>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</si>
  <si>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</si>
  <si>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</si>
  <si>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</si>
  <si>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</si>
  <si>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</si>
  <si>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</si>
  <si>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</si>
  <si>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</si>
  <si>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</si>
  <si>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</si>
  <si>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</si>
  <si>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</si>
  <si>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</si>
  <si>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</si>
  <si>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</si>
  <si>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</si>
  <si>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</si>
  <si>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</si>
  <si>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</si>
  <si>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</si>
  <si>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</si>
  <si>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</si>
  <si>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</si>
  <si>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</si>
  <si>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</si>
  <si>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</si>
  <si>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</si>
  <si>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</si>
  <si>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</si>
  <si>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</si>
  <si>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</si>
  <si>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</si>
  <si>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</si>
  <si>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</si>
  <si>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</si>
  <si>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</si>
  <si>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</si>
  <si>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</si>
  <si>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</si>
  <si>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</si>
  <si>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</si>
  <si>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</si>
  <si>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</si>
  <si>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</si>
  <si>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</si>
  <si>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</si>
  <si>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</si>
  <si>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</si>
  <si>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</si>
  <si>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</si>
  <si>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</si>
  <si>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</si>
  <si>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</si>
  <si>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</si>
  <si>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</si>
  <si>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</si>
  <si>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</si>
  <si>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</si>
  <si>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</si>
  <si>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</si>
  <si>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</si>
  <si>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</si>
  <si>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</si>
  <si>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</si>
  <si>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</si>
  <si>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</si>
  <si>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</si>
  <si>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</si>
  <si>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</si>
  <si>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</si>
  <si>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</si>
  <si>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</si>
  <si>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</si>
  <si>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</si>
  <si>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</si>
  <si>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</si>
  <si>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</si>
  <si>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</si>
  <si>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</si>
  <si>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</si>
  <si>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</si>
  <si>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</si>
  <si>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</si>
  <si>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</si>
  <si>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</si>
  <si>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</si>
  <si>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</si>
  <si>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</si>
  <si>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</si>
  <si>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</si>
  <si>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</si>
  <si>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</si>
  <si>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</si>
  <si>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</si>
  <si>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</si>
  <si>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</si>
  <si>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</si>
  <si>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</si>
  <si>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</si>
  <si>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</si>
  <si>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</si>
  <si>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</si>
  <si>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</si>
  <si>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</si>
  <si>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</si>
  <si>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</si>
  <si>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</si>
  <si>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</si>
  <si>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</si>
  <si>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</si>
  <si>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</si>
  <si>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</si>
  <si>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</si>
  <si>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</si>
  <si>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</si>
  <si>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</si>
  <si>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</si>
  <si>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</si>
  <si>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</si>
  <si>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</si>
  <si>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</si>
  <si>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</si>
  <si>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</si>
  <si>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</si>
  <si>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</si>
  <si>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</si>
  <si>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</si>
  <si>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</si>
  <si>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</si>
  <si>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</si>
  <si>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</si>
  <si>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</si>
  <si>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</si>
  <si>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</si>
  <si>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</si>
  <si>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</si>
  <si>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</si>
  <si>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</si>
  <si>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</si>
  <si>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</si>
  <si>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</si>
  <si>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</si>
  <si>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</si>
  <si>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</si>
  <si>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</si>
  <si>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</si>
  <si>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</si>
  <si>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</si>
  <si>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</si>
  <si>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</si>
  <si>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</si>
  <si>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</si>
  <si>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</si>
  <si>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</si>
  <si>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</si>
  <si>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</si>
  <si>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</si>
  <si>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</si>
  <si>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</si>
  <si>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</si>
  <si>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</si>
  <si>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</si>
  <si>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</si>
  <si>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</si>
  <si>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</si>
  <si>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</si>
  <si>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</si>
  <si>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</si>
  <si>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</si>
  <si>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</si>
  <si>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</si>
  <si>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</si>
  <si>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</si>
  <si>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</si>
  <si>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</si>
  <si>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</si>
  <si>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</si>
  <si>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</si>
  <si>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</si>
  <si>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</si>
  <si>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</si>
  <si>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</si>
  <si>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</si>
  <si>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</si>
  <si>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</si>
  <si>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</si>
  <si>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</si>
  <si>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</si>
  <si>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</si>
  <si>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</si>
  <si>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</si>
  <si>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</si>
  <si>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</si>
  <si>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</si>
  <si>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</si>
  <si>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</si>
  <si>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</si>
  <si>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</si>
  <si>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</si>
  <si>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</si>
  <si>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</si>
  <si>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</si>
  <si>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</si>
  <si>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</si>
  <si>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</si>
  <si>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</si>
  <si>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</si>
  <si>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</si>
  <si>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</si>
  <si>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</si>
  <si>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</si>
  <si>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</si>
  <si>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</si>
  <si>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</si>
  <si>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</si>
  <si>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</si>
  <si>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</si>
  <si>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</si>
  <si>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</si>
  <si>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</si>
  <si>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</si>
  <si>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</si>
  <si>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</si>
  <si>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</si>
  <si>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</si>
  <si>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</si>
  <si>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</si>
  <si>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</si>
  <si>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</si>
  <si>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</si>
  <si>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</si>
  <si>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</si>
  <si>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</si>
  <si>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</si>
  <si>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</si>
  <si>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</si>
  <si>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</si>
  <si>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</si>
  <si>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</si>
  <si>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</si>
  <si>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</si>
  <si>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</si>
  <si>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</si>
  <si>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</si>
  <si>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</si>
  <si>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</si>
  <si>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</si>
  <si>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</si>
  <si>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</si>
  <si>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</si>
  <si>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</si>
  <si>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</si>
  <si>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</si>
  <si>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</si>
  <si>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</si>
  <si>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</si>
  <si>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</si>
  <si>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</si>
  <si>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</si>
  <si>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</si>
  <si>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</si>
  <si>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</si>
  <si>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</si>
  <si>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</si>
  <si>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</si>
  <si>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</si>
  <si>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</si>
  <si>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</si>
  <si>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</si>
  <si>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</si>
  <si>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</si>
  <si>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</si>
  <si>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</si>
  <si>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</si>
  <si>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</si>
  <si>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</si>
  <si>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</si>
  <si>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</si>
  <si>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</si>
  <si>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</si>
  <si>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</si>
  <si>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</si>
  <si>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</si>
  <si>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</si>
  <si>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</si>
  <si>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</si>
  <si>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</si>
  <si>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</si>
  <si>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</si>
  <si>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</si>
  <si>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</si>
  <si>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</si>
  <si>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</si>
  <si>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</si>
  <si>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</si>
  <si>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</si>
  <si>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</si>
  <si>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</si>
  <si>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</si>
  <si>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</si>
  <si>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</si>
  <si>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</si>
  <si>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</si>
  <si>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</si>
  <si>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</si>
  <si>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</si>
  <si>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</si>
  <si>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</si>
  <si>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</si>
  <si>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</si>
  <si>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</si>
  <si>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</si>
  <si>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</si>
  <si>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</si>
  <si>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</si>
  <si>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</si>
  <si>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</si>
  <si>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</si>
  <si>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</si>
  <si>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</si>
  <si>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</si>
  <si>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</si>
  <si>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</si>
  <si>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</si>
  <si>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</si>
  <si>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</si>
  <si>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</si>
  <si>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</si>
  <si>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</si>
  <si>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</si>
  <si>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</si>
  <si>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</si>
  <si>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</si>
  <si>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</si>
  <si>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</si>
  <si>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</si>
  <si>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</si>
  <si>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</si>
  <si>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</si>
  <si>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</si>
  <si>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</si>
  <si>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</si>
  <si>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</si>
  <si>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</si>
  <si>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</si>
  <si>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</si>
  <si>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</si>
  <si>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</si>
  <si>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</si>
  <si>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</si>
  <si>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</si>
  <si>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</si>
  <si>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</si>
  <si>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</si>
  <si>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</si>
  <si>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</si>
  <si>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</si>
  <si>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</si>
  <si>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</si>
  <si>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</si>
  <si>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</si>
  <si>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</si>
  <si>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</si>
  <si>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</si>
  <si>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</si>
  <si>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</si>
  <si>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</si>
  <si>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</si>
  <si>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</si>
  <si>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</si>
  <si>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</si>
  <si>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</si>
  <si>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</si>
  <si>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</si>
  <si>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</si>
  <si>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</si>
  <si>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</si>
  <si>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</si>
  <si>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</si>
  <si>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</si>
  <si>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</si>
  <si>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</si>
  <si>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</si>
  <si>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</si>
  <si>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</si>
  <si>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</si>
  <si>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</si>
  <si>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</si>
  <si>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</si>
  <si>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</si>
  <si>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</si>
  <si>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</si>
  <si>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</si>
  <si>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</si>
  <si>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</si>
  <si>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</si>
  <si>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</si>
  <si>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</si>
  <si>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</si>
  <si>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</si>
  <si>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</si>
  <si>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</si>
  <si>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</si>
  <si>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</si>
  <si>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</si>
  <si>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</si>
  <si>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</si>
  <si>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</si>
  <si>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</si>
  <si>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</si>
  <si>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</si>
  <si>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</si>
  <si>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</si>
  <si>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</si>
  <si>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</si>
  <si>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</si>
  <si>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</si>
  <si>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</si>
  <si>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</si>
  <si>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</si>
  <si>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</si>
  <si>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</si>
  <si>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</si>
  <si>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</si>
  <si>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</si>
  <si>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</si>
  <si>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</si>
  <si>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</si>
  <si>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</si>
  <si>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</si>
  <si>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</si>
  <si>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</si>
  <si>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</si>
  <si>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</si>
  <si>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</si>
  <si>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</si>
  <si>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</si>
  <si>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</si>
  <si>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</si>
  <si>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</si>
  <si>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</si>
  <si>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</si>
  <si>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</si>
  <si>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</si>
  <si>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</si>
  <si>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</si>
  <si>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</si>
  <si>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</si>
  <si>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</si>
  <si>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</si>
  <si>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</si>
  <si>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</si>
  <si>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</si>
  <si>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</si>
  <si>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</si>
  <si>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</si>
  <si>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</si>
  <si>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</si>
  <si>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</si>
  <si>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</si>
  <si>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</si>
  <si>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</si>
  <si>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</si>
  <si>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</si>
  <si>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</si>
  <si>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</si>
  <si>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</si>
  <si>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</si>
  <si>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</si>
  <si>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</si>
  <si>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</si>
  <si>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</si>
  <si>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</si>
  <si>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</si>
  <si>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</si>
  <si>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</si>
  <si>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</si>
  <si>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</si>
  <si>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</si>
  <si>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</si>
  <si>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</si>
  <si>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</si>
  <si>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</si>
  <si>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</si>
  <si>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</si>
  <si>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</si>
  <si>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</si>
  <si>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</si>
  <si>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</si>
  <si>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</si>
  <si>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</si>
  <si>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</si>
  <si>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</si>
  <si>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</si>
  <si>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</si>
  <si>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</si>
  <si>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</si>
  <si>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</si>
  <si>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</si>
  <si>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</si>
  <si>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</si>
  <si>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</si>
  <si>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</si>
  <si>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</si>
  <si>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</si>
  <si>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</si>
  <si>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</si>
  <si>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</si>
  <si>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</si>
  <si>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</si>
  <si>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</si>
  <si>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</si>
  <si>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</si>
  <si>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</si>
  <si>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</si>
  <si>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</si>
  <si>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</si>
  <si>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</si>
  <si>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</si>
  <si>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</si>
  <si>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</si>
  <si>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</si>
  <si>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</si>
  <si>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</si>
  <si>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</si>
  <si>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</si>
  <si>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</si>
  <si>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</si>
  <si>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</si>
  <si>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</si>
  <si>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</si>
  <si>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</si>
  <si>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</si>
  <si>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</si>
  <si>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</si>
  <si>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</si>
  <si>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</si>
  <si>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</si>
  <si>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</si>
  <si>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</si>
  <si>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</si>
  <si>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</si>
  <si>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</si>
  <si>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</si>
  <si>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</si>
  <si>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</si>
  <si>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</si>
  <si>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</si>
  <si>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</si>
  <si>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</si>
  <si>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</si>
  <si>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</si>
  <si>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</si>
  <si>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</si>
  <si>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</si>
  <si>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</si>
  <si>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</si>
  <si>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</si>
  <si>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</si>
  <si>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</si>
  <si>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</si>
  <si>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</si>
  <si>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</si>
  <si>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</si>
  <si>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</si>
  <si>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</si>
  <si>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</si>
  <si>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</si>
  <si>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</si>
  <si>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</si>
  <si>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</si>
  <si>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</si>
  <si>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</si>
  <si>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</si>
  <si>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</si>
  <si>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</si>
  <si>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</si>
  <si>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</si>
  <si>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</si>
  <si>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</si>
  <si>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</si>
  <si>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</si>
  <si>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</si>
  <si>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</si>
  <si>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</si>
  <si>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</si>
  <si>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</si>
  <si>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</si>
  <si>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</si>
  <si>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</si>
  <si>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</si>
  <si>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</si>
  <si>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</si>
  <si>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</si>
  <si>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</si>
  <si>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</si>
  <si>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</si>
  <si>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</si>
  <si>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</si>
  <si>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</si>
  <si>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</si>
  <si>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</si>
  <si>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</si>
  <si>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</si>
  <si>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</si>
  <si>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</si>
  <si>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</si>
  <si>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</si>
  <si>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</si>
  <si>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</si>
  <si>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</si>
  <si>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</si>
  <si>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</si>
  <si>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</si>
  <si>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</si>
  <si>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</si>
  <si>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</si>
  <si>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</si>
  <si>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</si>
  <si>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</si>
  <si>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</si>
  <si>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</si>
  <si>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</si>
  <si>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</si>
  <si>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</si>
  <si>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</si>
  <si>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</si>
  <si>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</si>
  <si>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</si>
  <si>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</si>
  <si>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</si>
  <si>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</si>
  <si>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</si>
  <si>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</si>
  <si>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</si>
  <si>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</si>
  <si>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</si>
  <si>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</si>
  <si>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</si>
  <si>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</si>
  <si>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</si>
  <si>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</si>
  <si>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</si>
  <si>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</si>
  <si>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</si>
  <si>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</si>
  <si>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</si>
  <si>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</si>
  <si>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</si>
  <si>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</si>
  <si>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</si>
  <si>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</si>
  <si>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</si>
  <si>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</si>
  <si>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</si>
  <si>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</si>
  <si>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</si>
  <si>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</si>
  <si>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</si>
  <si>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</si>
  <si>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</si>
  <si>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</si>
  <si>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</si>
  <si>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</si>
  <si>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</si>
  <si>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</si>
  <si>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</si>
  <si>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</si>
  <si>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</si>
  <si>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</si>
  <si>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</si>
  <si>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</si>
  <si>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</si>
  <si>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</si>
  <si>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</si>
  <si>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</si>
  <si>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</si>
  <si>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</si>
  <si>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</si>
  <si>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</si>
  <si>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</si>
  <si>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</si>
  <si>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</si>
  <si>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</si>
  <si>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</si>
  <si>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</si>
  <si>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</si>
  <si>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</si>
  <si>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</si>
  <si>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</si>
  <si>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</si>
  <si>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</si>
  <si>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</si>
  <si>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</si>
  <si>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</si>
  <si>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</si>
  <si>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</si>
  <si>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</si>
  <si>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</si>
  <si>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</si>
  <si>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</si>
  <si>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</si>
  <si>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</si>
  <si>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</si>
  <si>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</si>
  <si>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</si>
  <si>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</si>
  <si>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</si>
  <si>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</si>
  <si>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</si>
  <si>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</si>
  <si>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</si>
  <si>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</si>
  <si>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</si>
  <si>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</si>
  <si>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</si>
  <si>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</si>
  <si>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</si>
  <si>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</si>
  <si>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</si>
  <si>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</si>
  <si>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</si>
  <si>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</si>
  <si>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</si>
  <si>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</si>
  <si>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</si>
  <si>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</si>
  <si>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</si>
  <si>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</si>
  <si>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</si>
  <si>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</si>
  <si>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</si>
  <si>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</si>
  <si>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</si>
  <si>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</si>
  <si>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</si>
  <si>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</si>
  <si>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</si>
  <si>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</si>
  <si>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</si>
  <si>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</si>
  <si>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</si>
  <si>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</si>
  <si>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</si>
  <si>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</si>
  <si>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</si>
  <si>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</si>
  <si>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</si>
  <si>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</si>
  <si>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</si>
  <si>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</si>
  <si>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</si>
  <si>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</si>
  <si>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</si>
  <si>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</si>
  <si>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</si>
  <si>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</si>
  <si>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</si>
  <si>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</si>
  <si>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</si>
  <si>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</si>
  <si>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</si>
  <si>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</si>
  <si>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</si>
  <si>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</si>
  <si>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</si>
  <si>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</si>
  <si>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</si>
  <si>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</si>
  <si>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</si>
  <si>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</si>
  <si>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</si>
  <si>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</si>
  <si>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</si>
  <si>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</si>
  <si>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</si>
  <si>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</si>
  <si>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</si>
  <si>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</si>
  <si>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</si>
  <si>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</si>
  <si>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</si>
  <si>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</si>
  <si>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</si>
  <si>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</si>
  <si>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</si>
  <si>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</si>
  <si>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</si>
  <si>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</si>
  <si>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</si>
  <si>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</si>
  <si>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</si>
  <si>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</si>
  <si>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</si>
  <si>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</si>
  <si>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</si>
  <si>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</si>
  <si>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</si>
  <si>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</si>
  <si>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</si>
  <si>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</si>
  <si>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</si>
  <si>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</si>
  <si>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</si>
  <si>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</si>
  <si>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</si>
  <si>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</si>
  <si>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</si>
  <si>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</si>
  <si>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</si>
  <si>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</si>
  <si>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</si>
  <si>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</si>
  <si>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</si>
  <si>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</si>
  <si>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</si>
  <si>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</si>
  <si>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</si>
  <si>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</si>
  <si>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</si>
  <si>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</si>
  <si>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</si>
  <si>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</si>
  <si>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</si>
  <si>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</si>
  <si>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</si>
  <si>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</si>
  <si>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</si>
  <si>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</si>
  <si>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</si>
  <si>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</si>
  <si>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</si>
  <si>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</si>
  <si>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</si>
  <si>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</si>
  <si>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</si>
  <si>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</si>
  <si>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</si>
  <si>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</si>
  <si>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</si>
  <si>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</si>
  <si>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</si>
  <si>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</si>
  <si>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</si>
  <si>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</si>
  <si>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</si>
  <si>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</si>
  <si>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</si>
  <si>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</si>
  <si>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</si>
  <si>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</si>
  <si>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</si>
  <si>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</si>
  <si>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</si>
  <si>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</si>
  <si>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</si>
  <si>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</si>
  <si>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</si>
  <si>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</si>
  <si>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</si>
  <si>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</si>
  <si>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</si>
  <si>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</si>
  <si>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</si>
  <si>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</si>
  <si>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</si>
  <si>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</si>
  <si>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</si>
  <si>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</si>
  <si>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</si>
  <si>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</si>
  <si>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</si>
  <si>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</si>
  <si>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</si>
  <si>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</si>
  <si>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</si>
  <si>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</si>
  <si>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</si>
  <si>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</si>
  <si>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</si>
  <si>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</si>
  <si>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</si>
  <si>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</si>
  <si>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</si>
  <si>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</si>
  <si>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</si>
  <si>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</si>
  <si>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</si>
  <si>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</si>
  <si>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</si>
  <si>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</si>
  <si>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</si>
  <si>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</si>
  <si>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</si>
  <si>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</si>
  <si>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</si>
  <si>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</si>
  <si>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</si>
  <si>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</si>
  <si>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</si>
  <si>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</si>
  <si>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</si>
  <si>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</si>
  <si>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</si>
  <si>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</si>
  <si>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</si>
  <si>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</si>
  <si>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</si>
  <si>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</si>
  <si>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</si>
  <si>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</si>
  <si>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</si>
  <si>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</si>
  <si>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</si>
  <si>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</si>
  <si>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</si>
  <si>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</si>
  <si>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</si>
  <si>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</si>
  <si>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</si>
  <si>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</si>
  <si>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</si>
  <si>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</si>
  <si>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</si>
  <si>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</si>
  <si>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</si>
  <si>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</si>
  <si>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</si>
  <si>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</si>
  <si>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</si>
  <si>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</si>
  <si>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</si>
  <si>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</si>
  <si>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</si>
  <si>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</si>
  <si>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</si>
  <si>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</si>
  <si>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</si>
  <si>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</si>
  <si>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</si>
  <si>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</si>
  <si>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</si>
  <si>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</si>
  <si>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</si>
  <si>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</si>
  <si>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</si>
  <si>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</si>
  <si>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</si>
  <si>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</si>
  <si>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</si>
  <si>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</si>
  <si>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</si>
  <si>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</si>
  <si>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</si>
  <si>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</si>
  <si>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</si>
  <si>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</si>
  <si>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</si>
  <si>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</si>
  <si>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</si>
  <si>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</si>
  <si>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</si>
  <si>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</si>
  <si>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</si>
  <si>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</si>
  <si>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</si>
  <si>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</si>
  <si>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</si>
  <si>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</si>
  <si>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</si>
  <si>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</si>
  <si>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</si>
  <si>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</si>
  <si>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</si>
  <si>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</si>
  <si>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</si>
  <si>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</si>
  <si>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</si>
  <si>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</si>
  <si>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</si>
  <si>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</si>
  <si>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</si>
  <si>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</si>
  <si>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</si>
  <si>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</si>
  <si>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</si>
  <si>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</si>
  <si>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</si>
  <si>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</si>
  <si>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</si>
  <si>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</si>
  <si>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</si>
  <si>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</si>
  <si>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</si>
  <si>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</si>
  <si>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</si>
  <si>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</si>
  <si>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</si>
  <si>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</si>
  <si>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</si>
  <si>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</si>
  <si>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</si>
  <si>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</si>
  <si>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</si>
  <si>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</si>
  <si>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</si>
  <si>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</si>
  <si>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</si>
  <si>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</si>
  <si>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</si>
  <si>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</si>
  <si>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</si>
  <si>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</si>
  <si>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</si>
  <si>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</si>
  <si>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</si>
  <si>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</si>
  <si>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</si>
  <si>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</si>
  <si>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</si>
  <si>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</si>
  <si>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</si>
  <si>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</si>
  <si>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</si>
  <si>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</si>
  <si>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</si>
  <si>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</si>
  <si>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</si>
  <si>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</si>
  <si>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</si>
  <si>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</si>
  <si>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</si>
  <si>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</si>
  <si>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</si>
  <si>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</si>
  <si>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</si>
  <si>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</si>
  <si>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</si>
  <si>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</si>
  <si>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</si>
  <si>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</si>
  <si>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</si>
  <si>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</si>
  <si>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</si>
  <si>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</si>
  <si>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</si>
  <si>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</si>
  <si>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</si>
  <si>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</si>
  <si>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</si>
  <si>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</si>
  <si>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</si>
  <si>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</si>
  <si>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</si>
  <si>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</si>
  <si>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</si>
  <si>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</si>
  <si>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</si>
  <si>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</si>
  <si>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</si>
  <si>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</si>
  <si>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</si>
  <si>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</si>
  <si>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</si>
  <si>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</si>
  <si>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</si>
  <si>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</si>
  <si>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</si>
  <si>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</si>
  <si>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</si>
  <si>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</si>
  <si>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</si>
  <si>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</si>
  <si>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</si>
  <si>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</si>
  <si>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</si>
  <si>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</si>
  <si>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</si>
  <si>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</si>
  <si>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</si>
  <si>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</si>
  <si>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</si>
  <si>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</si>
  <si>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</si>
  <si>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</si>
  <si>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</si>
  <si>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</si>
  <si>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</si>
  <si>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</si>
  <si>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</si>
  <si>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</si>
  <si>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</si>
  <si>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</si>
  <si>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</si>
  <si>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</si>
  <si>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</si>
  <si>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</si>
  <si>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</si>
  <si>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</si>
  <si>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</si>
  <si>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</si>
  <si>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</si>
  <si>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</si>
  <si>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</si>
  <si>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</si>
  <si>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</si>
  <si>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</si>
  <si>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</si>
  <si>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</si>
  <si>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</si>
  <si>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</si>
  <si>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</si>
  <si>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</si>
  <si>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</si>
  <si>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</si>
  <si>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</si>
  <si>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</si>
  <si>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</si>
  <si>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</si>
  <si>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</si>
  <si>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</si>
  <si>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</si>
  <si>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</si>
  <si>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</si>
  <si>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</si>
  <si>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</si>
  <si>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</si>
  <si>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</si>
  <si>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</si>
  <si>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</si>
  <si>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</si>
  <si>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</si>
  <si>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</si>
  <si>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</si>
  <si>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</si>
  <si>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</si>
  <si>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</si>
  <si>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</si>
  <si>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</si>
  <si>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</si>
  <si>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</si>
  <si>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</si>
  <si>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</si>
  <si>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</si>
  <si>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</si>
  <si>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</si>
  <si>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</si>
  <si>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</si>
  <si>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</si>
  <si>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</si>
  <si>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</si>
  <si>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</si>
  <si>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</si>
  <si>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</si>
  <si>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</si>
  <si>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</si>
  <si>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</si>
  <si>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</si>
  <si>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</si>
  <si>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</si>
  <si>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</si>
  <si>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</si>
  <si>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</si>
  <si>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</si>
  <si>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</si>
  <si>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</si>
  <si>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</si>
  <si>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</si>
  <si>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</si>
  <si>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</si>
  <si>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</si>
  <si>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</si>
  <si>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</si>
  <si>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</si>
  <si>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</si>
  <si>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</si>
  <si>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</si>
  <si>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</si>
  <si>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</si>
  <si>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</si>
  <si>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</si>
  <si>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</si>
  <si>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</si>
  <si>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</si>
  <si>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</si>
  <si>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</si>
  <si>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</si>
  <si>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</si>
  <si>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</si>
  <si>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</si>
  <si>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</si>
  <si>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</si>
  <si>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</si>
  <si>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</si>
  <si>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</si>
  <si>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</si>
  <si>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</si>
  <si>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</si>
  <si>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</si>
  <si>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</si>
  <si>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</si>
  <si>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</si>
  <si>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</si>
  <si>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</si>
  <si>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</si>
  <si>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</si>
  <si>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</si>
  <si>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</si>
  <si>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</si>
  <si>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</si>
  <si>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</si>
  <si>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</si>
  <si>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</si>
  <si>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</si>
  <si>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</si>
  <si>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</si>
  <si>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</si>
  <si>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</si>
  <si>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</si>
  <si>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</si>
  <si>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</si>
  <si>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</si>
  <si>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</si>
  <si>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</si>
  <si>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</si>
  <si>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</si>
  <si>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</si>
  <si>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</si>
  <si>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</si>
  <si>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</si>
  <si>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</si>
  <si>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</si>
  <si>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</si>
  <si>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</si>
  <si>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</si>
  <si>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</si>
  <si>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</si>
  <si>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</si>
  <si>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</si>
  <si>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</si>
  <si>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</si>
  <si>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</si>
  <si>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</si>
  <si>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</si>
  <si>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</si>
  <si>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</si>
  <si>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</si>
  <si>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</si>
  <si>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</si>
  <si>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</si>
  <si>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</si>
  <si>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</si>
  <si>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</si>
  <si>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</si>
  <si>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</si>
  <si>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</si>
  <si>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</si>
  <si>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</si>
  <si>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</si>
  <si>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</si>
  <si>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</si>
  <si>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</si>
  <si>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</si>
  <si>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</si>
  <si>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</si>
  <si>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</si>
  <si>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</si>
  <si>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</si>
  <si>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</si>
  <si>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</si>
  <si>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</si>
  <si>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</si>
  <si>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</si>
  <si>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</si>
  <si>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</si>
  <si>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</si>
  <si>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</si>
  <si>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</si>
  <si>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</si>
  <si>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</si>
  <si>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</si>
  <si>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</si>
  <si>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</si>
  <si>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</si>
  <si>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</si>
  <si>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</si>
  <si>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</si>
  <si>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</si>
  <si>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</si>
  <si>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</si>
  <si>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</si>
  <si>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</si>
  <si>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</si>
  <si>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</si>
  <si>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</si>
  <si>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</si>
  <si>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</si>
  <si>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</si>
  <si>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</si>
  <si>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</si>
  <si>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</si>
  <si>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</si>
  <si>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</si>
  <si>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</si>
  <si>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</si>
  <si>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</si>
  <si>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</si>
  <si>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</si>
  <si>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</si>
  <si>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</si>
  <si>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</si>
  <si>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</si>
  <si>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</si>
  <si>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</si>
  <si>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</si>
  <si>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</si>
  <si>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</si>
  <si>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</si>
  <si>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</si>
  <si>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</si>
  <si>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</si>
  <si>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</si>
  <si>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</si>
  <si>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</si>
  <si>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</si>
  <si>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</si>
  <si>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</si>
  <si>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</si>
  <si>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</si>
  <si>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</si>
  <si>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</si>
  <si>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</si>
  <si>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</si>
  <si>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</si>
  <si>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</si>
  <si>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</si>
  <si>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</si>
  <si>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</si>
  <si>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</si>
  <si>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</si>
  <si>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</si>
  <si>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</si>
  <si>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</si>
  <si>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</si>
  <si>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</si>
  <si>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</si>
  <si>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</si>
  <si>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</si>
  <si>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</si>
  <si>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</si>
  <si>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</si>
  <si>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</si>
  <si>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</si>
  <si>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</si>
  <si>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</si>
  <si>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</si>
  <si>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</si>
  <si>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</si>
  <si>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</si>
  <si>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</si>
  <si>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</si>
  <si>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</si>
  <si>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</si>
  <si>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</si>
  <si>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</si>
  <si>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</si>
  <si>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</si>
  <si>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</si>
  <si>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</si>
  <si>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</si>
  <si>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</si>
  <si>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</si>
  <si>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</si>
  <si>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</si>
  <si>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</si>
  <si>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</si>
  <si>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</si>
  <si>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</si>
  <si>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</si>
  <si>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</si>
  <si>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</si>
  <si>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</si>
  <si>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</si>
  <si>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</si>
  <si>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</si>
  <si>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</si>
  <si>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</si>
  <si>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</si>
  <si>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</si>
  <si>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</si>
  <si>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</si>
  <si>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</si>
  <si>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</si>
  <si>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</si>
  <si>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</si>
  <si>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</si>
  <si>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</si>
  <si>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</si>
  <si>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</si>
  <si>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</si>
  <si>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</si>
  <si>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</si>
  <si>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</si>
  <si>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</si>
  <si>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</si>
  <si>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</si>
  <si>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</si>
  <si>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</si>
  <si>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</si>
  <si>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</si>
  <si>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</si>
  <si>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</si>
  <si>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</si>
  <si>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</si>
  <si>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</si>
  <si>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</si>
  <si>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</si>
  <si>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</si>
  <si>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</si>
  <si>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</si>
  <si>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</si>
  <si>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</si>
  <si>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</si>
  <si>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</si>
  <si>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</si>
  <si>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</si>
  <si>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</si>
  <si>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</si>
  <si>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</si>
  <si>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</si>
  <si>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</si>
  <si>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</si>
  <si>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</si>
  <si>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</si>
  <si>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</si>
  <si>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</si>
  <si>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</si>
  <si>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</si>
  <si>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</si>
  <si>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</si>
  <si>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</si>
  <si>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</si>
  <si>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</si>
  <si>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</si>
  <si>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</si>
  <si>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</si>
  <si>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</si>
  <si>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</si>
  <si>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</si>
  <si>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</si>
  <si>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</si>
  <si>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</si>
  <si>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</si>
  <si>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</si>
  <si>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</si>
  <si>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</si>
  <si>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</si>
  <si>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</si>
  <si>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</si>
  <si>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</si>
  <si>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</si>
  <si>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</si>
  <si>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</si>
  <si>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</si>
  <si>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</si>
  <si>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</si>
  <si>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</si>
  <si>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</si>
  <si>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</si>
  <si>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</si>
  <si>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</si>
  <si>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</si>
  <si>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</si>
  <si>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</si>
  <si>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</si>
  <si>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</si>
  <si>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</si>
  <si>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</si>
  <si>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</si>
  <si>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</si>
  <si>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</si>
  <si>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</si>
  <si>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</si>
  <si>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</si>
  <si>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</si>
  <si>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</si>
  <si>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</si>
  <si>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</si>
  <si>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</si>
  <si>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</si>
  <si>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</si>
  <si>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</si>
  <si>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</si>
  <si>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</si>
  <si>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</si>
  <si>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</si>
  <si>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</si>
  <si>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</si>
  <si>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</si>
  <si>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</si>
  <si>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</si>
  <si>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</si>
  <si>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</si>
  <si>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</si>
  <si>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</si>
  <si>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</si>
  <si>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</si>
  <si>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</si>
  <si>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</si>
  <si>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</si>
  <si>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</si>
  <si>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</si>
  <si>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</si>
  <si>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</si>
  <si>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</si>
  <si>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</si>
  <si>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</si>
  <si>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</si>
  <si>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</si>
  <si>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</si>
  <si>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</si>
  <si>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</si>
  <si>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</si>
  <si>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</si>
  <si>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</si>
  <si>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</si>
  <si>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</si>
  <si>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</si>
  <si>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</si>
  <si>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</si>
  <si>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</si>
  <si>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</si>
  <si>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</si>
  <si>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</si>
  <si>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</si>
  <si>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</si>
  <si>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</si>
  <si>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</si>
  <si>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</si>
  <si>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</si>
  <si>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</si>
  <si>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</si>
  <si>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</si>
  <si>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</si>
  <si>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</si>
  <si>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</si>
  <si>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</si>
  <si>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</si>
  <si>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</si>
  <si>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</si>
  <si>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</si>
  <si>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</si>
  <si>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</si>
  <si>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</si>
  <si>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</si>
  <si>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</si>
  <si>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</si>
  <si>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</si>
  <si>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</si>
  <si>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</si>
  <si>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</si>
  <si>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</si>
  <si>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</si>
  <si>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</si>
  <si>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</si>
  <si>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</si>
  <si>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</si>
  <si>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</si>
  <si>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</si>
  <si>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</si>
  <si>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</si>
  <si>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</si>
  <si>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</si>
  <si>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</si>
  <si>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</si>
  <si>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</si>
  <si>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</si>
  <si>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</si>
  <si>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</si>
  <si>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</si>
  <si>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</si>
  <si>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</si>
  <si>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</si>
  <si>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</si>
  <si>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</si>
  <si>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</si>
  <si>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</si>
  <si>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</si>
  <si>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</si>
  <si>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</si>
  <si>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</si>
  <si>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</si>
  <si>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</si>
  <si>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</si>
  <si>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</si>
  <si>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</si>
  <si>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</si>
  <si>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</si>
  <si>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</si>
  <si>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</si>
  <si>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</si>
  <si>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</si>
  <si>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</si>
  <si>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</si>
  <si>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</si>
  <si>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</si>
  <si>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</si>
  <si>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</si>
  <si>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</si>
  <si>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</si>
  <si>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</si>
  <si>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</si>
  <si>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</si>
  <si>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</si>
  <si>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</si>
  <si>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</si>
  <si>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</si>
  <si>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</si>
  <si>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</si>
  <si>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</si>
  <si>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</si>
  <si>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</si>
  <si>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</si>
  <si>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</si>
  <si>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</si>
  <si>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</si>
  <si>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</si>
  <si>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</si>
  <si>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</si>
  <si>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</si>
  <si>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</si>
  <si>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</si>
  <si>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</si>
  <si>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</si>
  <si>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</si>
  <si>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</si>
  <si>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</si>
  <si>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</si>
  <si>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</si>
  <si>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</si>
  <si>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</si>
  <si>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</si>
  <si>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</si>
  <si>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</si>
  <si>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</si>
  <si>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</si>
  <si>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</si>
  <si>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</si>
  <si>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</si>
  <si>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</si>
  <si>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</si>
  <si>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</si>
  <si>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</si>
  <si>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</si>
  <si>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</si>
  <si>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</si>
  <si>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</si>
  <si>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</si>
  <si>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</si>
  <si>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</si>
  <si>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</si>
  <si>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</si>
  <si>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</si>
  <si>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</si>
  <si>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</si>
  <si>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</si>
  <si>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</si>
  <si>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</si>
  <si>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</si>
  <si>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</si>
  <si>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</si>
  <si>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</si>
  <si>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</si>
  <si>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</si>
  <si>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</si>
  <si>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</si>
  <si>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</si>
  <si>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</si>
  <si>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</si>
  <si>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</si>
  <si>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</si>
  <si>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</si>
  <si>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</si>
  <si>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</si>
  <si>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</si>
  <si>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</si>
  <si>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</si>
  <si>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</si>
  <si>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</si>
  <si>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</si>
  <si>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</si>
  <si>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</si>
  <si>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</si>
  <si>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</si>
  <si>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</si>
  <si>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</si>
  <si>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</si>
  <si>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</si>
  <si>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</si>
  <si>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</si>
  <si>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</si>
  <si>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</si>
  <si>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</si>
  <si>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</si>
  <si>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</si>
  <si>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</si>
  <si>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</si>
  <si>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</si>
  <si>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</si>
  <si>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</si>
  <si>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</si>
  <si>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</si>
  <si>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</si>
  <si>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</si>
  <si>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</si>
  <si>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</si>
  <si>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</si>
  <si>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</si>
  <si>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</si>
  <si>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</si>
  <si>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</si>
  <si>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</si>
  <si>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</si>
  <si>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</si>
  <si>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</si>
  <si>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</si>
  <si>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</si>
  <si>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</si>
  <si>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</si>
  <si>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</si>
  <si>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</si>
  <si>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</si>
  <si>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</si>
  <si>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</si>
  <si>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</si>
  <si>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</si>
  <si>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</si>
  <si>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</si>
  <si>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</si>
  <si>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</si>
  <si>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</si>
  <si>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</si>
  <si>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</si>
  <si>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</si>
  <si>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</si>
  <si>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</si>
  <si>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</si>
  <si>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</si>
  <si>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</si>
  <si>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</si>
  <si>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</si>
  <si>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</si>
  <si>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</si>
  <si>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</si>
  <si>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</si>
  <si>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</si>
  <si>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</si>
  <si>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</si>
  <si>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</si>
  <si>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</si>
  <si>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</si>
  <si>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</si>
  <si>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</si>
  <si>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</si>
  <si>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</si>
  <si>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</si>
  <si>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</si>
  <si>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</si>
  <si>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</si>
  <si>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</si>
  <si>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</si>
  <si>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</si>
  <si>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</si>
  <si>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</si>
  <si>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</si>
  <si>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</si>
  <si>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</si>
  <si>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</si>
  <si>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</si>
  <si>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</si>
  <si>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</si>
  <si>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</si>
  <si>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</si>
  <si>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</si>
  <si>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</si>
  <si>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</si>
  <si>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</si>
  <si>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</si>
  <si>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</si>
  <si>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</si>
  <si>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</si>
  <si>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</si>
  <si>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</si>
  <si>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</si>
  <si>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</si>
  <si>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</si>
  <si>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</si>
  <si>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</si>
  <si>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</si>
  <si>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</si>
  <si>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</si>
  <si>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</si>
  <si>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</si>
  <si>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</si>
  <si>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</si>
  <si>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</si>
  <si>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</si>
  <si>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</si>
  <si>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</si>
  <si>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</si>
  <si>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</si>
  <si>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</si>
  <si>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</si>
  <si>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</si>
  <si>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</si>
  <si>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</si>
  <si>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</si>
  <si>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</si>
  <si>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</si>
  <si>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</si>
  <si>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</si>
  <si>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</si>
  <si>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</si>
  <si>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</si>
  <si>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</si>
  <si>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</si>
  <si>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</si>
  <si>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</si>
  <si>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</si>
  <si>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</si>
  <si>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</si>
  <si>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</si>
  <si>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</si>
  <si>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</si>
  <si>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</si>
  <si>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</si>
  <si>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</si>
  <si>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</si>
  <si>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</si>
  <si>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</si>
  <si>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</si>
  <si>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</si>
  <si>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</si>
  <si>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</si>
  <si>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</si>
  <si>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</si>
  <si>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</si>
  <si>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</si>
  <si>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</si>
  <si>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</si>
  <si>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</si>
  <si>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</si>
  <si>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</si>
  <si>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</si>
  <si>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</si>
  <si>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</si>
  <si>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</si>
  <si>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</si>
  <si>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</si>
  <si>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</si>
  <si>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</si>
  <si>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</si>
  <si>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</si>
  <si>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</si>
  <si>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</si>
  <si>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</si>
  <si>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</si>
  <si>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</si>
  <si>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</si>
  <si>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</si>
  <si>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</si>
  <si>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</si>
  <si>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</si>
  <si>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</si>
  <si>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</si>
  <si>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</si>
  <si>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</si>
  <si>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</si>
  <si>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</si>
  <si>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</si>
  <si>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</si>
  <si>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</si>
  <si>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</si>
  <si>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</si>
  <si>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</si>
  <si>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</si>
  <si>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</si>
  <si>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</si>
  <si>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</si>
  <si>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</si>
  <si>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</si>
  <si>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</si>
  <si>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</si>
  <si>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</si>
  <si>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</si>
  <si>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</si>
  <si>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</si>
  <si>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</si>
  <si>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</si>
  <si>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</si>
  <si>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</si>
  <si>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</si>
  <si>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</si>
  <si>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</si>
  <si>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</si>
  <si>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</si>
  <si>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</si>
  <si>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</si>
  <si>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</si>
  <si>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</si>
  <si>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</si>
  <si>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</si>
  <si>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</si>
  <si>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</si>
  <si>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</si>
  <si>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</si>
  <si>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</si>
  <si>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</si>
  <si>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</si>
  <si>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</si>
  <si>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</si>
  <si>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</si>
  <si>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</si>
  <si>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</si>
  <si>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</si>
  <si>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</si>
  <si>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</si>
  <si>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</si>
  <si>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</si>
  <si>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</si>
  <si>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</si>
  <si>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</si>
  <si>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</si>
  <si>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</si>
  <si>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</si>
  <si>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</si>
  <si>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</si>
  <si>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</si>
  <si>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</si>
  <si>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</si>
  <si>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</si>
  <si>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</si>
  <si>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</si>
  <si>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</si>
  <si>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</si>
  <si>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</si>
  <si>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</si>
  <si>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</si>
  <si>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</si>
  <si>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</si>
  <si>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</si>
  <si>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</si>
  <si>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</si>
  <si>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</si>
  <si>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</si>
  <si>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</si>
  <si>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</si>
  <si>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</si>
  <si>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</si>
  <si>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</si>
  <si>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</si>
  <si>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</si>
  <si>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</si>
  <si>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</si>
  <si>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</si>
  <si>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</si>
  <si>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</si>
  <si>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</si>
  <si>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</si>
  <si>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</si>
  <si>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</si>
  <si>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</si>
  <si>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</si>
  <si>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</si>
  <si>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</si>
  <si>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</si>
  <si>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</si>
  <si>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</si>
  <si>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</si>
  <si>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</si>
  <si>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</si>
  <si>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</si>
  <si>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</si>
  <si>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</si>
  <si>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</si>
  <si>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</si>
  <si>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</si>
  <si>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</si>
  <si>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</si>
  <si>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</si>
  <si>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</si>
  <si>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</si>
  <si>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</si>
  <si>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</si>
  <si>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</si>
  <si>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</si>
  <si>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</si>
  <si>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</si>
  <si>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</si>
  <si>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</si>
  <si>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</si>
  <si>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</si>
  <si>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</si>
  <si>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</si>
  <si>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</si>
  <si>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</si>
  <si>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</si>
  <si>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</si>
  <si>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</si>
  <si>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</si>
  <si>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</si>
  <si>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</si>
  <si>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</si>
  <si>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</si>
  <si>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</si>
  <si>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</si>
  <si>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</si>
  <si>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</si>
  <si>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</si>
  <si>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</si>
  <si>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</si>
  <si>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</si>
  <si>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</si>
  <si>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</si>
  <si>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</si>
  <si>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</si>
  <si>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</si>
  <si>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</si>
  <si>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</si>
  <si>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</si>
  <si>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</si>
  <si>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</si>
  <si>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</si>
  <si>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</si>
  <si>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</si>
  <si>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</si>
  <si>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</si>
  <si>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</si>
  <si>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</si>
  <si>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</si>
  <si>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</si>
  <si>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</si>
  <si>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</si>
  <si>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</si>
  <si>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</si>
  <si>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</si>
  <si>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</si>
  <si>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</si>
  <si>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</si>
  <si>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</si>
  <si>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</si>
  <si>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</si>
  <si>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</si>
  <si>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</si>
  <si>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</si>
  <si>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</si>
  <si>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</si>
  <si>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</si>
  <si>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</si>
  <si>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</si>
  <si>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</si>
  <si>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</si>
  <si>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</si>
  <si>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</si>
  <si>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</si>
  <si>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</si>
  <si>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</si>
  <si>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</si>
  <si>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</si>
  <si>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</si>
  <si>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</si>
  <si>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</si>
  <si>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</si>
  <si>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</si>
  <si>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</si>
  <si>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</si>
  <si>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</si>
  <si>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</si>
  <si>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</si>
  <si>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</si>
  <si>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</si>
  <si>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</si>
  <si>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</si>
  <si>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</si>
  <si>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</si>
  <si>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</si>
  <si>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</si>
  <si>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</si>
  <si>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</si>
  <si>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</si>
  <si>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</si>
  <si>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</si>
  <si>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</si>
  <si>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</si>
  <si>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</si>
  <si>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</si>
  <si>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</si>
  <si>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</si>
  <si>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</si>
  <si>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</si>
  <si>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</si>
  <si>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</si>
  <si>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</si>
  <si>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</si>
  <si>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</si>
  <si>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</si>
  <si>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</si>
  <si>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</si>
  <si>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</si>
  <si>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</si>
  <si>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</si>
  <si>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</si>
  <si>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</si>
  <si>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</si>
  <si>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</si>
  <si>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</si>
  <si>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</si>
  <si>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</si>
  <si>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</si>
  <si>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</si>
  <si>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</si>
  <si>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</si>
  <si>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</si>
  <si>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</si>
  <si>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</si>
  <si>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</si>
  <si>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</si>
  <si>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</si>
  <si>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</si>
  <si>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</si>
  <si>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</si>
  <si>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</si>
  <si>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</si>
  <si>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</si>
  <si>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</si>
  <si>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</si>
  <si>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</si>
  <si>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</si>
  <si>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</si>
  <si>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</si>
  <si>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</si>
  <si>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</si>
  <si>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</si>
  <si>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</si>
  <si>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</si>
  <si>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</si>
  <si>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</si>
  <si>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</si>
  <si>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</si>
  <si>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</si>
  <si>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</si>
  <si>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</si>
  <si>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</si>
  <si>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</si>
  <si>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</si>
  <si>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</si>
  <si>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</si>
  <si>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</si>
  <si>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</si>
  <si>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</si>
  <si>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</si>
  <si>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</si>
  <si>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</si>
  <si>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</si>
  <si>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</si>
  <si>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</si>
  <si>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</si>
  <si>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</si>
  <si>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</si>
  <si>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</si>
  <si>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</si>
  <si>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</si>
  <si>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</si>
  <si>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</si>
  <si>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</si>
  <si>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</si>
  <si>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</si>
  <si>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</si>
  <si>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</si>
  <si>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</si>
  <si>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</si>
  <si>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</si>
  <si>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</si>
  <si>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</si>
  <si>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</si>
  <si>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</si>
  <si>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</si>
  <si>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</si>
  <si>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</si>
  <si>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</si>
  <si>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</si>
  <si>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</si>
  <si>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</si>
  <si>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</si>
  <si>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</si>
  <si>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</si>
  <si>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</si>
  <si>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</si>
  <si>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</si>
  <si>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</si>
  <si>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</si>
  <si>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</si>
  <si>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</si>
  <si>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</si>
  <si>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</si>
  <si>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</si>
  <si>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</si>
  <si>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</si>
  <si>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</si>
  <si>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</si>
  <si>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</si>
  <si>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</si>
  <si>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</si>
  <si>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</si>
  <si>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</si>
  <si>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</si>
  <si>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</si>
  <si>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</si>
  <si>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</si>
  <si>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</si>
  <si>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</si>
  <si>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</si>
  <si>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</si>
  <si>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</si>
  <si>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</si>
  <si>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</si>
  <si>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</si>
  <si>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</si>
  <si>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</si>
  <si>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</si>
  <si>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</si>
  <si>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</si>
  <si>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</si>
  <si>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</si>
  <si>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</si>
  <si>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</si>
  <si>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</si>
  <si>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</si>
  <si>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</si>
  <si>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</si>
  <si>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</si>
  <si>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</si>
  <si>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</si>
  <si>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</si>
  <si>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</si>
  <si>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</si>
  <si>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</si>
  <si>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</si>
  <si>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</si>
  <si>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</si>
  <si>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</si>
  <si>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</si>
  <si>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</si>
  <si>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</si>
  <si>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</si>
  <si>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</si>
  <si>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</si>
  <si>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</si>
  <si>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</si>
  <si>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</si>
  <si>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</si>
  <si>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</si>
  <si>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</si>
  <si>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</si>
  <si>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</si>
  <si>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</si>
  <si>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</si>
  <si>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</si>
  <si>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</si>
  <si>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</si>
  <si>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</si>
  <si>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</si>
  <si>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</si>
  <si>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</si>
  <si>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</si>
  <si>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</si>
  <si>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</si>
  <si>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</si>
  <si>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</si>
  <si>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</si>
  <si>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</si>
  <si>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</si>
  <si>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</si>
  <si>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</si>
  <si>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</si>
  <si>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</si>
  <si>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</si>
  <si>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</si>
  <si>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</si>
  <si>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</si>
  <si>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</si>
  <si>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</si>
  <si>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</si>
  <si>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</si>
  <si>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</si>
  <si>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</si>
  <si>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</si>
  <si>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</si>
  <si>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</si>
  <si>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</si>
  <si>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</si>
  <si>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</si>
  <si>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</si>
  <si>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</si>
  <si>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</si>
  <si>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</si>
  <si>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</si>
  <si>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</si>
  <si>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</si>
  <si>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</si>
  <si>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</si>
  <si>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</si>
  <si>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</si>
  <si>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</si>
  <si>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</si>
  <si>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</si>
  <si>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</si>
  <si>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</si>
  <si>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</si>
  <si>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</si>
  <si>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</si>
  <si>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</si>
  <si>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</si>
  <si>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</si>
  <si>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</si>
  <si>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</si>
  <si>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</si>
  <si>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</si>
  <si>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</si>
  <si>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</si>
  <si>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</si>
  <si>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</si>
  <si>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</si>
  <si>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</si>
  <si>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</si>
  <si>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</si>
  <si>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</si>
  <si>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</si>
  <si>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</si>
  <si>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</si>
  <si>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</si>
  <si>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</si>
  <si>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</si>
  <si>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</si>
  <si>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</si>
  <si>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</si>
  <si>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</si>
  <si>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</si>
  <si>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</si>
  <si>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</si>
  <si>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</si>
  <si>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</si>
  <si>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</si>
  <si>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</si>
  <si>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</si>
  <si>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</si>
  <si>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</si>
  <si>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</si>
  <si>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</si>
  <si>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</si>
  <si>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</si>
  <si>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</si>
  <si>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</si>
  <si>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</si>
  <si>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</si>
  <si>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</si>
  <si>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</si>
  <si>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</si>
  <si>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</si>
  <si>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</si>
  <si>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</si>
  <si>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</si>
  <si>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</si>
  <si>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</si>
  <si>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</si>
  <si>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</si>
  <si>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</si>
  <si>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</si>
  <si>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</si>
  <si>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</si>
  <si>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</si>
  <si>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</si>
  <si>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</si>
  <si>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</si>
  <si>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</si>
  <si>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</si>
  <si>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</si>
  <si>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</si>
  <si>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</si>
  <si>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</si>
  <si>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</si>
  <si>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</si>
  <si>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</si>
  <si>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</si>
  <si>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</si>
  <si>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</si>
  <si>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</si>
  <si>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</si>
  <si>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</si>
  <si>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</si>
  <si>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</si>
  <si>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</si>
  <si>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</si>
  <si>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</si>
  <si>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</si>
  <si>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</si>
  <si>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</si>
  <si>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</si>
  <si>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</si>
  <si>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</si>
  <si>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</si>
  <si>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</si>
  <si>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</si>
  <si>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</si>
  <si>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</si>
  <si>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</si>
  <si>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</si>
  <si>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</si>
  <si>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</si>
  <si>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</si>
  <si>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</si>
  <si>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</si>
  <si>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</si>
  <si>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</si>
  <si>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</si>
  <si>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</si>
  <si>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</si>
  <si>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</si>
  <si>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</si>
  <si>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</si>
  <si>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</si>
  <si>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</si>
  <si>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</si>
  <si>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</si>
  <si>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</si>
  <si>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</si>
  <si>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</si>
  <si>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</si>
  <si>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</si>
  <si>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</si>
  <si>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</si>
  <si>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</si>
  <si>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</si>
  <si>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</si>
  <si>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</si>
  <si>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</si>
  <si>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</si>
  <si>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</si>
  <si>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</si>
  <si>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</si>
  <si>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</si>
  <si>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</si>
  <si>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</si>
  <si>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</si>
  <si>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</si>
  <si>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</si>
  <si>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</si>
  <si>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</si>
  <si>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</si>
  <si>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</si>
  <si>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</si>
  <si>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</si>
  <si>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</si>
  <si>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</si>
  <si>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</si>
  <si>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</si>
  <si>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</si>
  <si>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</si>
  <si>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</si>
  <si>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</si>
  <si>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</si>
  <si>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</si>
  <si>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</si>
  <si>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</si>
  <si>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</si>
  <si>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</si>
  <si>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</si>
  <si>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</si>
  <si>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</si>
  <si>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</si>
  <si>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</si>
  <si>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</si>
  <si>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</si>
  <si>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</si>
  <si>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</si>
  <si>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</si>
  <si>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</si>
  <si>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</si>
  <si>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</si>
  <si>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</si>
  <si>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</si>
  <si>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</si>
  <si>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</si>
  <si>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</si>
  <si>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</si>
  <si>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</si>
  <si>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</si>
  <si>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</si>
  <si>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</si>
  <si>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</si>
  <si>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</si>
  <si>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</si>
  <si>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</si>
  <si>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</si>
  <si>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</si>
  <si>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</si>
  <si>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</si>
  <si>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</si>
  <si>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</si>
  <si>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</si>
  <si>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</si>
  <si>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</si>
  <si>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</si>
  <si>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</si>
  <si>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</si>
  <si>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</si>
  <si>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</si>
  <si>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</si>
  <si>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</si>
  <si>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</si>
  <si>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</si>
  <si>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</si>
  <si>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</si>
  <si>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</si>
  <si>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</si>
  <si>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</si>
  <si>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</si>
  <si>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</si>
  <si>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</si>
  <si>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</si>
  <si>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</si>
  <si>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</si>
  <si>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</si>
  <si>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</si>
  <si>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</si>
  <si>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</si>
  <si>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</si>
  <si>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</si>
  <si>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</si>
  <si>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</si>
  <si>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</si>
  <si>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</si>
  <si>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</si>
  <si>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</si>
  <si>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</si>
  <si>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</si>
  <si>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</si>
  <si>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</si>
  <si>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</si>
  <si>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</si>
  <si>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</si>
  <si>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</si>
  <si>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</si>
  <si>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</si>
  <si>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</si>
  <si>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</si>
  <si>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</si>
  <si>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</si>
  <si>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</si>
  <si>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</si>
  <si>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</si>
  <si>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</si>
  <si>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</si>
  <si>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</si>
  <si>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</si>
  <si>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</si>
  <si>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</si>
  <si>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</si>
  <si>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</si>
  <si>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</si>
  <si>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</si>
  <si>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</si>
  <si>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</si>
  <si>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</si>
  <si>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</si>
  <si>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</si>
  <si>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</si>
  <si>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</si>
  <si>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</si>
  <si>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</si>
  <si>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</si>
  <si>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</si>
  <si>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</si>
  <si>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</si>
  <si>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</si>
  <si>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</si>
  <si>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</si>
  <si>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</si>
  <si>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</si>
  <si>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</si>
  <si>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</si>
  <si>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</si>
  <si>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</si>
  <si>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</si>
  <si>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</si>
  <si>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</si>
  <si>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</si>
  <si>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</si>
  <si>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</si>
  <si>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</si>
  <si>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</si>
  <si>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</si>
  <si>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</si>
  <si>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</si>
  <si>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</si>
  <si>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</si>
  <si>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</si>
  <si>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</si>
  <si>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</si>
  <si>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</si>
  <si>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</si>
  <si>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</si>
  <si>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</si>
  <si>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</si>
  <si>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</si>
  <si>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</si>
  <si>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</si>
  <si>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</si>
  <si>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</si>
  <si>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</si>
  <si>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</si>
  <si>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</si>
  <si>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</si>
  <si>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</si>
  <si>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</si>
  <si>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</si>
  <si>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</si>
  <si>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</si>
  <si>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</si>
  <si>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</si>
  <si>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</si>
  <si>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</si>
  <si>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</si>
  <si>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</si>
  <si>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</si>
  <si>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</si>
  <si>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</si>
  <si>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</si>
  <si>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</si>
  <si>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</si>
  <si>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</si>
  <si>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</si>
  <si>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</si>
  <si>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</si>
  <si>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</si>
  <si>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</si>
  <si>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</si>
  <si>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</si>
  <si>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</si>
  <si>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</si>
  <si>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</si>
  <si>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</si>
  <si>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</si>
  <si>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</si>
  <si>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</si>
  <si>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</si>
  <si>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</si>
  <si>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</si>
  <si>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</si>
  <si>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</si>
  <si>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</si>
  <si>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</si>
  <si>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</si>
  <si>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</si>
  <si>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</si>
  <si>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</si>
  <si>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</si>
  <si>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</si>
  <si>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</si>
  <si>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</si>
  <si>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</si>
  <si>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</si>
  <si>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</si>
  <si>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</si>
  <si>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</si>
  <si>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</si>
  <si>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</si>
  <si>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</si>
  <si>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</si>
  <si>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</si>
  <si>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</si>
  <si>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</si>
  <si>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</si>
  <si>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</si>
  <si>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</si>
  <si>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</si>
  <si>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</si>
  <si>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</si>
  <si>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</si>
  <si>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</si>
  <si>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</si>
  <si>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</si>
  <si>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</si>
  <si>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</si>
  <si>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</si>
  <si>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</si>
  <si>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</si>
  <si>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</si>
  <si>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</si>
  <si>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</si>
  <si>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</si>
  <si>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</si>
  <si>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</si>
  <si>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</si>
  <si>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</si>
  <si>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</si>
  <si>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</si>
  <si>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</si>
  <si>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</si>
  <si>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</si>
  <si>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</si>
  <si>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</si>
  <si>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</si>
  <si>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</si>
  <si>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</si>
  <si>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</si>
  <si>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</si>
  <si>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</si>
  <si>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</si>
  <si>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</si>
  <si>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</si>
  <si>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</si>
  <si>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</si>
  <si>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</si>
  <si>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</si>
  <si>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</si>
  <si>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</si>
  <si>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</si>
  <si>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</si>
  <si>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</si>
  <si>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</si>
  <si>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</si>
  <si>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</si>
  <si>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</si>
  <si>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</si>
  <si>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</si>
  <si>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</si>
  <si>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</si>
  <si>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</si>
  <si>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</si>
  <si>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</si>
  <si>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</si>
  <si>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</si>
  <si>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</si>
  <si>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</si>
  <si>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</si>
  <si>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</si>
  <si>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</si>
  <si>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</si>
  <si>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</si>
  <si>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</si>
  <si>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</si>
  <si>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</si>
  <si>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</si>
  <si>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</si>
  <si>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</si>
  <si>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</si>
  <si>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</si>
  <si>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</si>
  <si>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</si>
  <si>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</si>
  <si>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</si>
  <si>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</si>
  <si>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</si>
  <si>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</si>
  <si>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</si>
  <si>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</si>
  <si>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</si>
  <si>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</si>
  <si>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</si>
  <si>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</si>
  <si>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</si>
  <si>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</si>
  <si>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</si>
  <si>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</si>
  <si>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</si>
  <si>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</si>
  <si>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</si>
  <si>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</si>
  <si>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</si>
  <si>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</si>
  <si>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</si>
  <si>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</si>
  <si>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</si>
  <si>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</si>
  <si>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</si>
  <si>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</si>
  <si>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</si>
  <si>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</si>
  <si>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</si>
  <si>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</si>
  <si>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</si>
  <si>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</si>
  <si>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</si>
  <si>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</si>
  <si>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</si>
  <si>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</si>
  <si>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</si>
  <si>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</si>
  <si>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</si>
  <si>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</si>
  <si>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</si>
  <si>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</si>
  <si>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</si>
  <si>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</si>
  <si>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</si>
  <si>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</si>
  <si>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</si>
  <si>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</si>
  <si>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</si>
  <si>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</si>
  <si>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</si>
  <si>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</si>
  <si>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</si>
  <si>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</si>
  <si>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</si>
  <si>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</si>
  <si>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</si>
  <si>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</si>
  <si>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</si>
  <si>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</si>
  <si>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</si>
  <si>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</si>
  <si>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</si>
  <si>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</si>
  <si>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</si>
  <si>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</si>
  <si>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</si>
  <si>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</si>
  <si>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</si>
  <si>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</si>
  <si>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</si>
  <si>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</si>
  <si>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</si>
  <si>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</si>
  <si>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</si>
  <si>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</si>
  <si>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</si>
  <si>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</si>
  <si>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</si>
  <si>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</si>
  <si>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</si>
  <si>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</si>
  <si>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</si>
  <si>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</si>
  <si>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</si>
  <si>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</si>
  <si>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</si>
  <si>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</si>
  <si>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</si>
  <si>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</si>
  <si>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</si>
  <si>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</si>
  <si>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</si>
  <si>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</si>
  <si>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</si>
  <si>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</si>
  <si>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</si>
  <si>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</si>
  <si>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</si>
  <si>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</si>
  <si>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</si>
  <si>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</si>
  <si>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</si>
  <si>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</si>
  <si>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</si>
  <si>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</si>
  <si>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</si>
  <si>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</si>
  <si>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</si>
  <si>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</si>
  <si>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</si>
  <si>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</si>
  <si>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</si>
  <si>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</si>
  <si>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</si>
  <si>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</si>
  <si>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</si>
  <si>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</si>
  <si>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</si>
  <si>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</si>
  <si>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</si>
  <si>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</si>
  <si>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</si>
  <si>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</si>
  <si>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</si>
  <si>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</si>
  <si>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</si>
  <si>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</si>
  <si>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</si>
  <si>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</si>
  <si>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</si>
  <si>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</si>
  <si>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</si>
  <si>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</si>
  <si>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</si>
  <si>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</si>
  <si>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</si>
  <si>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</si>
  <si>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</si>
  <si>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</si>
  <si>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</si>
  <si>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</si>
  <si>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</si>
  <si>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</si>
  <si>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</si>
  <si>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</si>
  <si>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</si>
  <si>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</si>
  <si>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</si>
  <si>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</si>
  <si>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</si>
  <si>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</si>
  <si>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</si>
  <si>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</si>
  <si>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</si>
  <si>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</si>
  <si>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</si>
  <si>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</si>
  <si>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</si>
  <si>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</si>
  <si>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</si>
  <si>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</si>
  <si>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</si>
  <si>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</si>
  <si>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</si>
  <si>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</si>
  <si>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</si>
  <si>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</si>
  <si>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</si>
  <si>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</si>
  <si>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</si>
  <si>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</si>
  <si>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</si>
  <si>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</si>
  <si>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</si>
  <si>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</si>
  <si>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</si>
  <si>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</si>
  <si>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</si>
  <si>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</si>
  <si>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</si>
  <si>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</si>
  <si>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</si>
  <si>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</si>
  <si>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</si>
  <si>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</si>
  <si>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</si>
  <si>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</si>
  <si>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</si>
  <si>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</si>
  <si>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</si>
  <si>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</si>
  <si>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</si>
  <si>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</si>
  <si>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</si>
  <si>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</si>
  <si>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</si>
  <si>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</si>
  <si>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</si>
  <si>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</si>
  <si>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</si>
  <si>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</si>
  <si>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</si>
  <si>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</si>
  <si>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</si>
  <si>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</si>
  <si>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</si>
  <si>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</si>
  <si>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</si>
  <si>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</si>
  <si>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</si>
  <si>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</si>
  <si>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</si>
  <si>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</si>
  <si>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</si>
  <si>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</si>
  <si>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</si>
  <si>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</si>
  <si>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</si>
  <si>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</si>
  <si>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</si>
  <si>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</si>
  <si>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</si>
  <si>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</si>
  <si>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</si>
  <si>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</si>
  <si>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</si>
  <si>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</si>
  <si>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</si>
  <si>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</si>
  <si>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</si>
  <si>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</si>
  <si>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</si>
  <si>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</si>
  <si>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</si>
  <si>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</si>
  <si>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</si>
  <si>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</si>
  <si>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</si>
  <si>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</si>
  <si>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</si>
  <si>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</si>
  <si>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</si>
  <si>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</si>
  <si>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</si>
  <si>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</si>
  <si>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</si>
  <si>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</si>
  <si>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</si>
  <si>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</si>
  <si>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</si>
  <si>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</si>
  <si>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</si>
  <si>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</si>
  <si>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</si>
  <si>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</si>
  <si>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</si>
  <si>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</si>
  <si>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</si>
  <si>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</si>
  <si>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</si>
  <si>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</si>
  <si>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</si>
  <si>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</si>
  <si>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</si>
  <si>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</si>
  <si>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</si>
  <si>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</si>
  <si>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</si>
  <si>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</si>
  <si>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</si>
  <si>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</si>
  <si>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</si>
  <si>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</si>
  <si>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</si>
  <si>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</si>
  <si>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</si>
  <si>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</si>
  <si>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</si>
  <si>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</si>
  <si>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</si>
  <si>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</si>
  <si>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</si>
  <si>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</si>
  <si>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</si>
  <si>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</si>
  <si>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</si>
  <si>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</si>
  <si>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</si>
  <si>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</si>
  <si>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</si>
  <si>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</si>
  <si>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</si>
  <si>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</si>
  <si>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</si>
  <si>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</si>
  <si>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</si>
  <si>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</si>
  <si>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</si>
  <si>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</si>
  <si>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</si>
  <si>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</si>
  <si>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</si>
  <si>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</si>
  <si>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</si>
  <si>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</si>
  <si>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</si>
  <si>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</si>
  <si>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</si>
  <si>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</si>
  <si>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</si>
  <si>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</si>
  <si>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</si>
  <si>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</si>
  <si>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</si>
  <si>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</si>
  <si>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</si>
  <si>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</si>
  <si>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</si>
  <si>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</si>
  <si>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</si>
  <si>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</si>
  <si>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</si>
  <si>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</si>
  <si>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</si>
  <si>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</si>
  <si>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</si>
  <si>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</si>
  <si>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</si>
  <si>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</si>
  <si>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</si>
  <si>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</si>
  <si>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</si>
  <si>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</si>
  <si>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</si>
  <si>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</si>
  <si>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</si>
  <si>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</si>
  <si>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</si>
  <si>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</si>
  <si>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</si>
  <si>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</si>
  <si>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</si>
  <si>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</si>
  <si>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</si>
  <si>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</si>
  <si>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</si>
  <si>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</si>
  <si>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</si>
  <si>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</si>
  <si>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</si>
  <si>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</si>
  <si>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</si>
  <si>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</si>
  <si>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</si>
  <si>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</si>
  <si>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</si>
  <si>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</si>
  <si>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</si>
  <si>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</si>
  <si>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</si>
  <si>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</si>
  <si>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</si>
  <si>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</si>
  <si>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</si>
  <si>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</si>
  <si>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</si>
  <si>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</si>
  <si>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</si>
  <si>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</si>
  <si>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</si>
  <si>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</si>
  <si>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</si>
  <si>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</si>
  <si>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</si>
  <si>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</si>
  <si>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</si>
  <si>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</si>
  <si>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</si>
  <si>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</si>
  <si>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</si>
  <si>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</si>
  <si>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</si>
  <si>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</si>
  <si>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</si>
  <si>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</si>
  <si>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</si>
  <si>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</si>
  <si>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</si>
  <si>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</si>
  <si>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</si>
  <si>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</si>
  <si>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</si>
  <si>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</si>
  <si>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</si>
  <si>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</si>
  <si>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</si>
  <si>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</si>
  <si>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</si>
  <si>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</si>
  <si>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</si>
  <si>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</si>
  <si>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</si>
  <si>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</si>
  <si>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</si>
  <si>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</si>
  <si>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</si>
  <si>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</si>
  <si>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</si>
  <si>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</si>
  <si>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</si>
  <si>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</si>
  <si>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</si>
  <si>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</si>
  <si>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</si>
  <si>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</si>
  <si>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</si>
  <si>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</si>
  <si>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</si>
  <si>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</si>
  <si>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</si>
  <si>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</si>
  <si>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</si>
  <si>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</si>
  <si>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</si>
  <si>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</si>
  <si>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</si>
  <si>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</si>
  <si>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</si>
  <si>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</si>
  <si>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</si>
  <si>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</si>
  <si>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</si>
  <si>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</si>
  <si>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</si>
  <si>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</si>
  <si>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</si>
  <si>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</si>
  <si>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</si>
  <si>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</si>
  <si>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</si>
  <si>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</si>
  <si>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</si>
  <si>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</si>
  <si>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</si>
  <si>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</si>
  <si>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</si>
  <si>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</si>
  <si>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</si>
  <si>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</si>
  <si>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</si>
  <si>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</si>
  <si>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</si>
  <si>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</si>
  <si>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</si>
  <si>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</si>
  <si>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</si>
  <si>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</si>
  <si>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</si>
  <si>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</si>
  <si>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</si>
  <si>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</si>
  <si>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</si>
  <si>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</si>
  <si>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</si>
  <si>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</si>
  <si>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</si>
  <si>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</si>
  <si>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</si>
  <si>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</si>
  <si>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</si>
  <si>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</si>
  <si>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</si>
  <si>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</si>
  <si>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</si>
  <si>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</si>
  <si>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</si>
  <si>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</si>
  <si>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</si>
  <si>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</si>
  <si>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</si>
  <si>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</si>
  <si>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</si>
  <si>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</si>
  <si>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</si>
  <si>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</si>
  <si>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</si>
  <si>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</si>
  <si>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</si>
  <si>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</si>
  <si>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</si>
  <si>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</si>
  <si>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</si>
  <si>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</si>
  <si>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</si>
  <si>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</si>
  <si>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</si>
  <si>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</si>
  <si>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</si>
  <si>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</si>
  <si>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</si>
  <si>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</si>
  <si>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</si>
  <si>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</si>
  <si>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</si>
  <si>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</si>
  <si>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</si>
  <si>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</si>
  <si>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</si>
  <si>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</si>
  <si>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</si>
  <si>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</si>
  <si>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</si>
  <si>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</si>
  <si>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</si>
  <si>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</si>
  <si>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</si>
  <si>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</si>
  <si>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</si>
  <si>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</si>
  <si>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</si>
  <si>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</si>
  <si>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</si>
  <si>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</si>
  <si>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</si>
  <si>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</si>
  <si>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</si>
  <si>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</si>
  <si>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</si>
  <si>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</si>
  <si>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</si>
  <si>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</si>
  <si>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</si>
  <si>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</si>
  <si>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</si>
  <si>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</si>
  <si>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</si>
  <si>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</si>
  <si>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</si>
  <si>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</si>
  <si>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</si>
  <si>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</si>
  <si>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</si>
  <si>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</si>
  <si>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</si>
  <si>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</si>
  <si>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</si>
  <si>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</si>
  <si>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</si>
  <si>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</si>
  <si>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</si>
  <si>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</si>
  <si>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</si>
  <si>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</si>
  <si>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</si>
  <si>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</si>
  <si>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</si>
  <si>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</si>
  <si>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</si>
  <si>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</si>
  <si>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</si>
  <si>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</si>
  <si>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</si>
  <si>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</si>
  <si>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</si>
  <si>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</si>
  <si>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</si>
  <si>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</si>
  <si>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</si>
  <si>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</si>
  <si>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</si>
  <si>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</si>
  <si>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</si>
  <si>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</si>
  <si>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</si>
  <si>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</si>
  <si>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</si>
  <si>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</si>
  <si>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</si>
  <si>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</si>
  <si>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</si>
  <si>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</si>
  <si>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</si>
  <si>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</si>
  <si>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</si>
  <si>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</si>
  <si>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</si>
  <si>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</si>
  <si>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</si>
  <si>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</si>
  <si>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</si>
  <si>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</si>
  <si>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</si>
  <si>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</si>
  <si>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</si>
  <si>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</si>
  <si>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</si>
  <si>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</si>
  <si>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</si>
  <si>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</si>
  <si>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</si>
  <si>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</si>
  <si>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</si>
  <si>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</si>
  <si>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</si>
  <si>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</si>
  <si>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</si>
  <si>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</si>
  <si>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</si>
  <si>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</si>
  <si>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</si>
  <si>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</si>
  <si>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</si>
  <si>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</si>
  <si>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</si>
  <si>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</si>
  <si>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</si>
  <si>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</si>
  <si>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</si>
  <si>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</si>
  <si>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</si>
  <si>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</si>
  <si>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</si>
  <si>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</si>
  <si>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</si>
  <si>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</si>
  <si>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</si>
  <si>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</si>
  <si>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</si>
  <si>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</si>
  <si>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</si>
  <si>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</si>
  <si>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</si>
  <si>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</si>
  <si>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</si>
  <si>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</si>
  <si>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</si>
  <si>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</si>
  <si>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</si>
  <si>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</si>
  <si>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</si>
  <si>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</si>
  <si>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</si>
  <si>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</si>
  <si>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</si>
  <si>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</si>
  <si>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</si>
  <si>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</si>
  <si>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</si>
  <si>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</si>
  <si>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</si>
  <si>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</si>
  <si>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</si>
  <si>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</si>
  <si>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</si>
  <si>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</si>
  <si>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</si>
  <si>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</si>
  <si>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</si>
  <si>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</si>
  <si>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</si>
  <si>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</si>
  <si>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</si>
  <si>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</si>
  <si>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</si>
  <si>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</si>
  <si>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</si>
  <si>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</si>
  <si>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</si>
  <si>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</si>
  <si>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</si>
  <si>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</si>
  <si>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</si>
  <si>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</si>
  <si>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</si>
  <si>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</si>
  <si>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</si>
  <si>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</si>
  <si>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</si>
  <si>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</si>
  <si>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</si>
  <si>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</si>
  <si>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</si>
  <si>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</si>
  <si>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</si>
  <si>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</si>
  <si>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</si>
  <si>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</si>
  <si>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</si>
  <si>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</si>
  <si>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</si>
  <si>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</si>
  <si>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</si>
  <si>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</si>
  <si>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</si>
  <si>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</si>
  <si>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</si>
  <si>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</si>
  <si>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</si>
  <si>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</si>
  <si>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</si>
  <si>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</si>
  <si>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</si>
  <si>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</si>
  <si>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</si>
  <si>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</si>
  <si>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</si>
  <si>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</si>
  <si>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</si>
  <si>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</si>
  <si>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</si>
  <si>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</si>
  <si>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</si>
  <si>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</si>
  <si>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</si>
  <si>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</si>
  <si>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</si>
  <si>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</si>
  <si>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</si>
  <si>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</si>
  <si>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</si>
  <si>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</si>
  <si>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</si>
  <si>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</si>
  <si>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</si>
  <si>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</si>
  <si>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</si>
  <si>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</si>
  <si>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</si>
  <si>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</si>
  <si>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</si>
  <si>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</si>
  <si>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</si>
  <si>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</si>
  <si>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</si>
  <si>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</si>
  <si>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</si>
  <si>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</si>
  <si>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</si>
  <si>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</si>
  <si>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</si>
  <si>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</si>
  <si>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</si>
  <si>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</si>
  <si>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</si>
  <si>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</si>
  <si>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</si>
  <si>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</si>
  <si>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</si>
  <si>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</si>
  <si>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</si>
  <si>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</si>
  <si>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</si>
  <si>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</si>
  <si>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</si>
  <si>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</si>
  <si>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</si>
  <si>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</si>
  <si>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</si>
  <si>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</si>
  <si>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</si>
  <si>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</si>
  <si>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</si>
  <si>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</si>
  <si>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</si>
  <si>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</si>
  <si>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</si>
  <si>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</si>
  <si>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</si>
  <si>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</si>
  <si>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</si>
  <si>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</si>
  <si>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</si>
  <si>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</si>
  <si>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</si>
  <si>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</si>
  <si>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</si>
  <si>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</si>
  <si>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</si>
  <si>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</si>
  <si>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</si>
  <si>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</si>
  <si>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</si>
  <si>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</si>
  <si>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</si>
  <si>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</si>
  <si>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</si>
  <si>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</si>
  <si>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</si>
  <si>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</si>
  <si>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</si>
  <si>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</si>
  <si>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</si>
  <si>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</si>
  <si>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</si>
  <si>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</si>
  <si>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</si>
  <si>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</si>
  <si>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</si>
  <si>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</si>
  <si>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</si>
  <si>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</si>
  <si>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</si>
  <si>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</si>
  <si>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</si>
  <si>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</si>
  <si>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</si>
  <si>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</si>
  <si>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</si>
  <si>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</si>
  <si>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</si>
  <si>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</si>
  <si>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</si>
  <si>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</si>
  <si>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</si>
  <si>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</si>
  <si>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</si>
  <si>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</si>
  <si>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</si>
  <si>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</si>
  <si>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</si>
  <si>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</si>
  <si>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</si>
  <si>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</si>
  <si>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</si>
  <si>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</si>
  <si>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</si>
  <si>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</si>
  <si>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</si>
  <si>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</si>
  <si>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</si>
  <si>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</si>
  <si>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</si>
  <si>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</si>
  <si>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</si>
  <si>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</si>
  <si>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</si>
  <si>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</si>
  <si>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</si>
  <si>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</si>
  <si>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</si>
  <si>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</si>
  <si>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</si>
  <si>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</si>
  <si>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</si>
  <si>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</si>
  <si>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</si>
  <si>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</si>
  <si>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</si>
  <si>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</si>
  <si>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</si>
  <si>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</si>
  <si>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</si>
  <si>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</si>
  <si>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</si>
  <si>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</si>
  <si>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</si>
  <si>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</si>
  <si>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</si>
  <si>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</si>
  <si>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</si>
  <si>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</si>
  <si>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</si>
  <si>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</si>
  <si>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</si>
  <si>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</si>
  <si>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</si>
  <si>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</si>
  <si>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</si>
  <si>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</si>
  <si>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</si>
  <si>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</si>
  <si>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</si>
  <si>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</si>
  <si>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</si>
  <si>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</si>
  <si>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</si>
  <si>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</si>
  <si>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</si>
  <si>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</si>
  <si>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</si>
  <si>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</si>
  <si>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</si>
  <si>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</si>
  <si>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</si>
  <si>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</si>
  <si>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</si>
  <si>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</si>
  <si>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</si>
  <si>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</si>
  <si>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</si>
  <si>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</si>
  <si>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</si>
  <si>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</si>
  <si>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</si>
  <si>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</si>
  <si>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</si>
  <si>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</si>
  <si>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</si>
  <si>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</si>
  <si>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</si>
  <si>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</si>
  <si>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</si>
  <si>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</si>
  <si>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</si>
  <si>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</si>
  <si>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</si>
  <si>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</si>
  <si>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</si>
  <si>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</si>
  <si>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</si>
  <si>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</si>
  <si>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</si>
  <si>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</si>
  <si>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</si>
  <si>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</si>
  <si>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</si>
  <si>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</si>
  <si>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</si>
  <si>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</si>
  <si>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</si>
  <si>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</si>
  <si>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</si>
  <si>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</si>
  <si>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</si>
  <si>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</si>
  <si>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</si>
  <si>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</si>
  <si>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</si>
  <si>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</si>
  <si>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</si>
  <si>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</si>
  <si>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</si>
  <si>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</si>
  <si>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</si>
  <si>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</si>
  <si>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</si>
  <si>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</si>
  <si>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</si>
  <si>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</si>
  <si>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</si>
  <si>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</si>
  <si>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</si>
  <si>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</si>
  <si>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</si>
  <si>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</si>
  <si>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</si>
  <si>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</si>
  <si>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</si>
  <si>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</si>
  <si>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</si>
  <si>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</si>
  <si>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</si>
  <si>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</si>
  <si>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</si>
  <si>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</si>
  <si>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</si>
  <si>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</si>
  <si>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</si>
  <si>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</si>
  <si>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</si>
  <si>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</si>
  <si>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</si>
  <si>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</si>
  <si>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</si>
  <si>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</si>
  <si>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</si>
  <si>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</si>
  <si>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</si>
  <si>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</si>
  <si>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</si>
  <si>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</si>
  <si>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</si>
  <si>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</si>
  <si>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</si>
  <si>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</si>
  <si>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</si>
  <si>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</si>
  <si>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</si>
  <si>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</si>
  <si>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</si>
  <si>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</si>
  <si>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</si>
  <si>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</si>
  <si>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</si>
  <si>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</si>
  <si>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</si>
  <si>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</si>
  <si>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</si>
  <si>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</si>
  <si>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</si>
  <si>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</si>
  <si>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</si>
  <si>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</si>
  <si>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</si>
  <si>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</si>
  <si>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</si>
  <si>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</si>
  <si>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</si>
  <si>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</si>
  <si>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</si>
  <si>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</si>
  <si>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</si>
  <si>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</si>
  <si>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</si>
  <si>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</si>
  <si>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</si>
  <si>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</si>
  <si>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</si>
  <si>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</si>
  <si>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</si>
  <si>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</si>
  <si>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</si>
  <si>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</si>
  <si>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</si>
  <si>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</si>
  <si>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</si>
  <si>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</si>
  <si>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</si>
  <si>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</si>
  <si>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</si>
  <si>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</si>
  <si>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</si>
  <si>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</si>
  <si>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</si>
  <si>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</si>
  <si>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</si>
  <si>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</si>
  <si>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</si>
  <si>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</si>
  <si>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</si>
  <si>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</si>
  <si>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</si>
  <si>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</si>
  <si>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</si>
  <si>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</si>
  <si>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</si>
  <si>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</si>
  <si>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</si>
  <si>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</si>
  <si>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</si>
  <si>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</si>
  <si>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</si>
  <si>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</si>
  <si>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</si>
  <si>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</si>
  <si>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</si>
  <si>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</si>
  <si>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</si>
  <si>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</si>
  <si>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</si>
  <si>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</si>
  <si>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</si>
  <si>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</si>
  <si>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</si>
  <si>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</si>
  <si>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</si>
  <si>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</si>
  <si>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</si>
  <si>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</si>
  <si>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</si>
  <si>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</si>
  <si>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</si>
  <si>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</si>
  <si>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</si>
  <si>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</si>
  <si>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</si>
  <si>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</si>
  <si>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</si>
  <si>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</si>
  <si>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</si>
  <si>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</si>
  <si>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</si>
  <si>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</si>
  <si>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</si>
  <si>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</si>
  <si>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</si>
  <si>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</si>
  <si>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</si>
  <si>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</si>
  <si>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</si>
  <si>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</si>
  <si>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</si>
  <si>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</si>
  <si>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</si>
  <si>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</si>
  <si>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</si>
  <si>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</si>
  <si>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</si>
  <si>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</si>
  <si>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</si>
  <si>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</si>
  <si>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</si>
  <si>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</si>
  <si>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</si>
  <si>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</si>
  <si>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</si>
  <si>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</si>
  <si>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</si>
  <si>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</si>
  <si>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</si>
  <si>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</si>
  <si>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</si>
  <si>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</si>
  <si>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</si>
  <si>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</si>
  <si>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</si>
  <si>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</si>
  <si>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</si>
  <si>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</si>
  <si>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</si>
  <si>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</si>
  <si>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</si>
  <si>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</si>
  <si>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</si>
  <si>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</si>
  <si>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</si>
  <si>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</si>
  <si>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</si>
  <si>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</si>
  <si>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</si>
  <si>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</si>
  <si>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</si>
  <si>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</si>
  <si>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</si>
  <si>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</si>
  <si>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</si>
  <si>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</si>
  <si>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</si>
  <si>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</si>
  <si>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</si>
  <si>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</si>
  <si>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</si>
  <si>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</si>
  <si>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</si>
  <si>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</si>
  <si>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</si>
  <si>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</si>
  <si>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</si>
  <si>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</si>
  <si>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</si>
  <si>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</si>
  <si>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</si>
  <si>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</si>
  <si>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</si>
  <si>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</si>
  <si>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</si>
  <si>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</si>
  <si>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</si>
  <si>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</si>
  <si>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</si>
  <si>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</si>
  <si>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</si>
  <si>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</si>
  <si>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</si>
  <si>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</si>
  <si>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</si>
  <si>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</si>
  <si>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</si>
  <si>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</si>
  <si>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</si>
  <si>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</si>
  <si>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</si>
  <si>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</si>
  <si>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</si>
  <si>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</si>
  <si>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</si>
  <si>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</si>
  <si>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</si>
  <si>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</si>
  <si>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</si>
  <si>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</si>
  <si>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</si>
  <si>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</si>
  <si>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</si>
  <si>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</si>
  <si>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</si>
  <si>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</si>
  <si>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</si>
  <si>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</si>
  <si>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</si>
  <si>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</si>
  <si>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</si>
  <si>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</si>
  <si>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</si>
  <si>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</si>
  <si>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</si>
  <si>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</si>
  <si>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</si>
  <si>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</si>
  <si>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</si>
  <si>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</si>
  <si>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</si>
  <si>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</si>
  <si>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</si>
  <si>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</si>
  <si>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</si>
  <si>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</si>
  <si>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</si>
  <si>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</si>
  <si>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</si>
  <si>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</si>
  <si>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</si>
  <si>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</si>
  <si>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</si>
  <si>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</si>
  <si>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</si>
  <si>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</si>
  <si>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</si>
  <si>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</si>
  <si>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</si>
  <si>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</si>
  <si>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</si>
  <si>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</si>
  <si>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</si>
  <si>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</si>
  <si>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</si>
  <si>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</si>
  <si>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</si>
  <si>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</si>
  <si>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</si>
  <si>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</si>
  <si>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</si>
  <si>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</si>
  <si>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</si>
  <si>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</si>
  <si>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</si>
  <si>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</si>
  <si>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</si>
  <si>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</si>
  <si>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</si>
  <si>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</si>
  <si>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</si>
  <si>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</si>
  <si>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</si>
  <si>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</si>
  <si>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</si>
  <si>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</si>
  <si>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</si>
  <si>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</si>
  <si>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</si>
  <si>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</si>
  <si>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</si>
  <si>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</si>
  <si>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</si>
  <si>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</si>
  <si>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</si>
  <si>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</si>
  <si>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</si>
  <si>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</si>
  <si>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</si>
  <si>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</si>
  <si>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</si>
  <si>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</si>
  <si>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</si>
  <si>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</si>
  <si>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</si>
  <si>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</si>
  <si>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</si>
  <si>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</si>
  <si>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</si>
  <si>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</si>
  <si>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</si>
  <si>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</si>
  <si>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</si>
  <si>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</si>
  <si>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</si>
  <si>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</si>
  <si>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</si>
  <si>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</si>
  <si>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</si>
  <si>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</si>
  <si>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</si>
  <si>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</si>
  <si>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</si>
  <si>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</si>
  <si>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</si>
  <si>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</si>
  <si>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</si>
  <si>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</si>
  <si>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</si>
  <si>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</si>
  <si>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</si>
  <si>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</si>
  <si>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</si>
  <si>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</si>
  <si>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</si>
  <si>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</si>
  <si>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</si>
  <si>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</si>
  <si>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</si>
  <si>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</si>
  <si>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</si>
  <si>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</si>
  <si>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</si>
  <si>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</si>
  <si>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</si>
  <si>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</si>
  <si>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</si>
  <si>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</si>
  <si>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</si>
  <si>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</si>
  <si>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</si>
  <si>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</si>
  <si>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</si>
  <si>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</si>
  <si>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</si>
  <si>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</si>
  <si>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</si>
  <si>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</si>
  <si>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</si>
  <si>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</si>
  <si>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</si>
  <si>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</si>
  <si>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</si>
  <si>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</si>
  <si>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</si>
  <si>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</si>
  <si>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</si>
  <si>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</si>
  <si>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</si>
  <si>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</si>
  <si>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</si>
  <si>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</si>
  <si>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</si>
  <si>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</si>
  <si>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</si>
  <si>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</si>
  <si>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</si>
  <si>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</si>
  <si>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</si>
  <si>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</si>
  <si>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</si>
  <si>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</si>
  <si>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</si>
  <si>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</si>
  <si>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</si>
  <si>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</si>
  <si>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</si>
  <si>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</si>
  <si>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</si>
  <si>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</si>
  <si>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</si>
  <si>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</si>
  <si>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</si>
  <si>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</si>
  <si>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</si>
  <si>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</si>
  <si>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</si>
  <si>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</si>
  <si>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</si>
  <si>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</si>
  <si>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</si>
  <si>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</si>
  <si>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</si>
  <si>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</si>
  <si>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</si>
  <si>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</si>
  <si>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</si>
  <si>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</si>
  <si>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</si>
  <si>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</si>
  <si>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</si>
  <si>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</si>
  <si>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</si>
  <si>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</si>
  <si>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</si>
  <si>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</si>
  <si>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</si>
  <si>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</si>
  <si>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</si>
  <si>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</si>
  <si>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</si>
  <si>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</si>
  <si>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</si>
  <si>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</si>
  <si>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</si>
  <si>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</si>
  <si>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</si>
  <si>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</si>
  <si>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</si>
  <si>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</si>
  <si>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</si>
  <si>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</si>
  <si>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</si>
  <si>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</si>
  <si>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</si>
  <si>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</si>
  <si>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</si>
  <si>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</si>
  <si>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</si>
  <si>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</si>
  <si>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</si>
  <si>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</si>
  <si>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</si>
  <si>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</si>
  <si>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</si>
  <si>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</si>
  <si>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</si>
  <si>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</si>
  <si>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</si>
  <si>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</si>
  <si>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</si>
  <si>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</si>
  <si>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</si>
  <si>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</si>
  <si>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</si>
  <si>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</si>
  <si>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</si>
  <si>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</si>
  <si>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</si>
  <si>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</si>
  <si>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</si>
  <si>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</si>
  <si>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</si>
  <si>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</si>
  <si>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</si>
  <si>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</si>
  <si>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</si>
  <si>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</si>
  <si>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</si>
  <si>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</si>
  <si>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</si>
  <si>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</si>
  <si>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</si>
  <si>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</si>
  <si>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</si>
  <si>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</si>
  <si>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</si>
  <si>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</si>
  <si>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</si>
  <si>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</si>
  <si>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</si>
  <si>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</si>
  <si>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</si>
  <si>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</si>
  <si>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</si>
  <si>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</si>
  <si>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</si>
  <si>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</si>
  <si>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</si>
  <si>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</si>
  <si>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</si>
  <si>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</si>
  <si>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</si>
  <si>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</si>
  <si>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</si>
  <si>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</si>
  <si>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</si>
  <si>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</si>
  <si>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</si>
  <si>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</si>
  <si>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</si>
  <si>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</si>
  <si>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</si>
  <si>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</si>
  <si>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</si>
  <si>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</si>
  <si>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</si>
  <si>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</si>
  <si>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</si>
  <si>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</si>
  <si>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</si>
  <si>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</si>
  <si>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</si>
  <si>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</si>
  <si>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</si>
  <si>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</si>
  <si>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</si>
  <si>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</si>
  <si>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</si>
  <si>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</si>
  <si>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</si>
  <si>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</si>
  <si>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</si>
  <si>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</si>
  <si>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</si>
  <si>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</si>
  <si>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</si>
  <si>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</si>
  <si>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</si>
  <si>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</si>
  <si>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</si>
  <si>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</si>
  <si>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</si>
  <si>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</si>
  <si>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</si>
  <si>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</si>
  <si>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</si>
  <si>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</si>
  <si>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</si>
  <si>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</si>
  <si>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</si>
  <si>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</si>
  <si>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</si>
  <si>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</si>
  <si>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</si>
  <si>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</si>
  <si>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</si>
  <si>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</si>
  <si>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</si>
  <si>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</si>
  <si>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</si>
  <si>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</si>
  <si>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</si>
  <si>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</si>
  <si>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</si>
  <si>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</si>
  <si>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</si>
  <si>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</si>
  <si>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</si>
  <si>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</si>
  <si>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</si>
  <si>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</si>
  <si>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</si>
  <si>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</si>
  <si>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</si>
  <si>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</si>
  <si>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</si>
  <si>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</si>
  <si>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</si>
  <si>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</si>
  <si>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</si>
  <si>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</si>
  <si>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</si>
  <si>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</si>
  <si>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</si>
  <si>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</si>
  <si>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</si>
  <si>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</si>
  <si>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</si>
  <si>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</si>
  <si>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</si>
  <si>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</si>
  <si>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</si>
  <si>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</si>
  <si>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</si>
  <si>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</si>
  <si>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</si>
  <si>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</si>
  <si>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</si>
  <si>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</si>
  <si>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</si>
  <si>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</si>
  <si>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</si>
  <si>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</si>
  <si>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</si>
  <si>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</si>
  <si>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</si>
  <si>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</si>
  <si>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</si>
  <si>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</si>
  <si>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</si>
  <si>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</si>
  <si>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</si>
  <si>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</si>
  <si>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</si>
  <si>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</si>
  <si>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</si>
  <si>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</si>
  <si>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</si>
  <si>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</si>
  <si>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</si>
  <si>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</si>
  <si>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</si>
  <si>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</si>
  <si>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</si>
  <si>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</si>
  <si>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</si>
  <si>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</si>
  <si>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</si>
  <si>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</si>
  <si>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</si>
  <si>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</si>
  <si>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</si>
  <si>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</si>
  <si>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</si>
  <si>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</si>
  <si>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</si>
  <si>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</si>
  <si>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</si>
  <si>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</si>
  <si>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</si>
  <si>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</si>
  <si>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</si>
  <si>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</si>
  <si>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</si>
  <si>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</si>
  <si>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</si>
  <si>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</si>
  <si>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</si>
  <si>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</si>
  <si>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</si>
  <si>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</si>
  <si>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</si>
  <si>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</si>
  <si>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</si>
  <si>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</si>
  <si>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</si>
  <si>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</si>
  <si>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</si>
  <si>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</si>
  <si>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</si>
  <si>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</si>
  <si>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</si>
  <si>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</si>
  <si>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</si>
  <si>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</si>
  <si>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</si>
  <si>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</si>
  <si>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</si>
  <si>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</si>
  <si>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</si>
  <si>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</si>
  <si>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</si>
  <si>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</si>
  <si>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</si>
  <si>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</si>
  <si>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</si>
  <si>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</si>
  <si>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</si>
  <si>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</si>
  <si>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</si>
  <si>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</si>
  <si>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</si>
  <si>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</si>
  <si>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</si>
  <si>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</si>
  <si>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</si>
  <si>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</si>
  <si>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</si>
  <si>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</si>
  <si>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</si>
  <si>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</si>
  <si>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</si>
  <si>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</si>
  <si>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</si>
  <si>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</si>
  <si>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</si>
  <si>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</si>
  <si>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</si>
  <si>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</si>
  <si>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</si>
  <si>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</si>
  <si>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</si>
  <si>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</si>
  <si>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</si>
  <si>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</si>
  <si>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</si>
  <si>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</si>
  <si>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</si>
  <si>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</si>
  <si>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</si>
  <si>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</si>
  <si>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</si>
  <si>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</si>
  <si>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</si>
  <si>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</si>
  <si>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</si>
  <si>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</si>
  <si>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</si>
  <si>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</si>
  <si>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</si>
  <si>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</si>
  <si>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</si>
  <si>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</si>
  <si>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</si>
  <si>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</si>
  <si>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</si>
  <si>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</si>
  <si>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</si>
  <si>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</si>
  <si>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</si>
  <si>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</si>
  <si>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</si>
  <si>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</si>
  <si>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</si>
  <si>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</si>
  <si>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</si>
  <si>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</si>
  <si>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</si>
  <si>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</si>
  <si>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</si>
  <si>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</si>
  <si>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</si>
  <si>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</si>
  <si>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</si>
  <si>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</si>
  <si>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</si>
  <si>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</si>
  <si>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</si>
  <si>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</si>
  <si>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</si>
  <si>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</si>
  <si>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</si>
  <si>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</si>
  <si>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</si>
  <si>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</si>
  <si>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</si>
  <si>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</si>
  <si>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</si>
  <si>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</si>
  <si>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</si>
  <si>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</si>
  <si>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</si>
  <si>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</si>
  <si>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</si>
  <si>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</si>
  <si>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</si>
  <si>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</si>
  <si>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</si>
  <si>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</si>
  <si>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</si>
  <si>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</si>
  <si>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</si>
  <si>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</si>
  <si>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</si>
  <si>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</si>
  <si>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</si>
  <si>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</si>
  <si>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</si>
  <si>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</si>
  <si>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</si>
  <si>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</si>
  <si>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</si>
  <si>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</si>
  <si>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</si>
  <si>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</si>
  <si>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</si>
  <si>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</si>
  <si>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</si>
  <si>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</si>
  <si>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</si>
  <si>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</si>
  <si>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</si>
  <si>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</si>
  <si>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</si>
  <si>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</si>
  <si>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</si>
  <si>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</si>
  <si>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</si>
  <si>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</si>
  <si>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</si>
  <si>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</si>
  <si>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</si>
  <si>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</si>
  <si>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</si>
  <si>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</si>
  <si>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</si>
  <si>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</si>
  <si>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</si>
  <si>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</si>
  <si>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</si>
  <si>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</si>
  <si>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</si>
  <si>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</si>
  <si>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</si>
  <si>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</si>
  <si>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</si>
  <si>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</si>
  <si>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</si>
  <si>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</si>
  <si>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</si>
  <si>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</si>
  <si>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</si>
  <si>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</si>
  <si>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</si>
  <si>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</si>
  <si>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</si>
  <si>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</si>
  <si>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</si>
  <si>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</si>
  <si>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</si>
  <si>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</si>
  <si>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</si>
  <si>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</si>
  <si>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</si>
  <si>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</si>
  <si>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</si>
  <si>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</si>
  <si>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</si>
  <si>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</si>
  <si>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</si>
  <si>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</si>
  <si>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</si>
  <si>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</si>
  <si>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</si>
  <si>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</si>
  <si>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</si>
  <si>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</si>
  <si>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</si>
  <si>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</si>
  <si>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</si>
  <si>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</si>
  <si>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</si>
  <si>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</si>
  <si>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</si>
  <si>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</si>
  <si>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</si>
  <si>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</si>
  <si>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</si>
  <si>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</si>
  <si>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</si>
  <si>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</si>
  <si>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</si>
  <si>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</si>
  <si>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</si>
  <si>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</si>
  <si>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</si>
  <si>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</si>
  <si>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</si>
  <si>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</si>
  <si>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</si>
  <si>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</si>
  <si>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</si>
  <si>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</si>
  <si>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</si>
  <si>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</si>
  <si>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</si>
  <si>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</si>
  <si>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</si>
  <si>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</si>
  <si>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</si>
  <si>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</si>
  <si>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</si>
  <si>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</si>
  <si>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</si>
  <si>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</si>
  <si>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</si>
  <si>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</si>
  <si>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</si>
  <si>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</si>
  <si>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</si>
  <si>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</si>
  <si>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</si>
  <si>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</si>
  <si>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</si>
  <si>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</si>
  <si>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</si>
  <si>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</si>
  <si>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</si>
  <si>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</si>
  <si>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</si>
  <si>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</si>
  <si>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</si>
  <si>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</si>
  <si>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</si>
  <si>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</si>
  <si>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</si>
  <si>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</si>
  <si>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</si>
  <si>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</si>
  <si>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</si>
  <si>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</si>
  <si>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</si>
  <si>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</si>
  <si>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</si>
  <si>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</si>
  <si>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</si>
  <si>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</si>
  <si>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</si>
  <si>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</si>
  <si>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</si>
  <si>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</si>
  <si>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</si>
  <si>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</si>
  <si>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</si>
  <si>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</si>
  <si>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</si>
  <si>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</si>
  <si>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</si>
  <si>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</si>
  <si>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</si>
  <si>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</si>
  <si>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</si>
  <si>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</si>
  <si>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</si>
  <si>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</si>
  <si>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</si>
  <si>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</si>
  <si>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</si>
  <si>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</si>
  <si>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</si>
  <si>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</si>
  <si>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</si>
  <si>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</si>
  <si>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</si>
  <si>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</si>
  <si>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</si>
  <si>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</si>
  <si>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</si>
  <si>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</si>
  <si>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</si>
  <si>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</si>
  <si>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</si>
  <si>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</si>
  <si>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</si>
  <si>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</si>
  <si>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</si>
  <si>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</si>
  <si>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</si>
  <si>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</si>
  <si>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</si>
  <si>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</si>
  <si>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</si>
  <si>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</si>
  <si>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</si>
  <si>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</si>
  <si>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</si>
  <si>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</si>
  <si>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</si>
  <si>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</si>
  <si>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</si>
  <si>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</si>
  <si>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</si>
  <si>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</si>
  <si>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</si>
  <si>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</si>
  <si>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</si>
  <si>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</si>
  <si>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</si>
  <si>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</si>
  <si>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</si>
  <si>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</si>
  <si>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</si>
  <si>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</si>
  <si>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</si>
  <si>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</si>
  <si>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</si>
  <si>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</si>
  <si>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</si>
  <si>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</si>
  <si>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</si>
  <si>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</si>
  <si>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</si>
  <si>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</si>
  <si>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</si>
  <si>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</si>
  <si>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</si>
  <si>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</si>
  <si>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</si>
  <si>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</si>
  <si>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</si>
  <si>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</si>
  <si>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</si>
  <si>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</si>
  <si>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</si>
  <si>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</si>
  <si>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</si>
  <si>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</si>
  <si>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</si>
  <si>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</si>
  <si>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</si>
  <si>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</si>
  <si>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</si>
  <si>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</si>
  <si>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</si>
  <si>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</si>
  <si>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</si>
  <si>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</si>
  <si>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</si>
  <si>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</si>
  <si>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</si>
  <si>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</si>
  <si>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</si>
  <si>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</si>
  <si>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</si>
  <si>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</si>
  <si>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</si>
  <si>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</si>
  <si>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</si>
  <si>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</si>
  <si>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</si>
  <si>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</si>
  <si>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</si>
  <si>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</si>
  <si>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</si>
  <si>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</si>
  <si>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</si>
  <si>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</si>
  <si>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</si>
  <si>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</si>
  <si>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</si>
  <si>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</si>
  <si>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</si>
  <si>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</si>
  <si>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</si>
  <si>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</si>
  <si>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</si>
  <si>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</si>
  <si>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</si>
  <si>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</si>
  <si>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</si>
  <si>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</si>
  <si>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</si>
  <si>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</si>
  <si>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</si>
  <si>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</si>
  <si>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</si>
  <si>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</si>
  <si>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</si>
  <si>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</si>
  <si>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</si>
  <si>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</si>
  <si>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</si>
  <si>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</si>
  <si>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</si>
  <si>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</si>
  <si>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</si>
  <si>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</si>
  <si>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</si>
  <si>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</si>
  <si>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</si>
  <si>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</si>
  <si>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</si>
  <si>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</si>
  <si>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</si>
  <si>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</si>
  <si>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</si>
  <si>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</si>
  <si>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</si>
  <si>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</si>
  <si>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</si>
  <si>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</si>
  <si>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</si>
  <si>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</si>
  <si>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</si>
  <si>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</si>
  <si>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</si>
  <si>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</si>
  <si>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</si>
  <si>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</si>
  <si>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</si>
  <si>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</si>
  <si>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</si>
  <si>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</si>
  <si>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</si>
  <si>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</si>
  <si>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</si>
  <si>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</si>
  <si>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</si>
  <si>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</si>
  <si>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</si>
  <si>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</si>
  <si>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</si>
  <si>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</si>
  <si>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</si>
  <si>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</si>
  <si>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</si>
  <si>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</si>
  <si>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</si>
  <si>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</si>
  <si>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</si>
  <si>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</si>
  <si>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</si>
  <si>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</si>
  <si>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</si>
  <si>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</si>
  <si>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</si>
  <si>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</si>
  <si>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</si>
  <si>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</si>
  <si>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</si>
  <si>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</si>
  <si>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</si>
  <si>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</si>
  <si>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</si>
  <si>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</si>
  <si>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</si>
  <si>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</si>
  <si>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</si>
  <si>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</si>
  <si>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</si>
  <si>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</si>
  <si>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</si>
  <si>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</si>
  <si>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</si>
  <si>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</si>
  <si>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</si>
  <si>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</si>
  <si>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</si>
  <si>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</si>
  <si>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</si>
  <si>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</si>
  <si>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</si>
  <si>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</si>
  <si>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</si>
  <si>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</si>
  <si>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</si>
  <si>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</si>
  <si>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</si>
  <si>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</si>
  <si>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</si>
  <si>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</si>
  <si>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</si>
  <si>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</si>
  <si>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</si>
  <si>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</si>
  <si>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</si>
  <si>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</si>
  <si>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</si>
  <si>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</si>
  <si>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</si>
  <si>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</si>
  <si>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</si>
  <si>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</si>
  <si>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</si>
  <si>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</si>
  <si>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</si>
  <si>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</si>
  <si>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</si>
  <si>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</si>
  <si>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</si>
  <si>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</si>
  <si>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</si>
  <si>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</si>
  <si>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</si>
  <si>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</si>
  <si>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</si>
  <si>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</si>
  <si>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</si>
  <si>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</si>
  <si>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</si>
  <si>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</si>
  <si>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</si>
  <si>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</si>
  <si>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</si>
  <si>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</si>
  <si>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</si>
  <si>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</si>
  <si>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</si>
  <si>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</si>
  <si>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</si>
  <si>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</si>
  <si>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</si>
  <si>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</si>
  <si>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</si>
  <si>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</si>
  <si>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</si>
  <si>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</si>
  <si>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</si>
  <si>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</si>
  <si>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</si>
  <si>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</si>
  <si>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</si>
  <si>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</si>
  <si>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</si>
  <si>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</si>
  <si>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</si>
  <si>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</si>
  <si>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</si>
  <si>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</si>
  <si>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</si>
  <si>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</si>
  <si>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</si>
  <si>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</si>
  <si>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</si>
  <si>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</si>
  <si>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</si>
  <si>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</si>
  <si>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</si>
  <si>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</si>
  <si>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</si>
  <si>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</si>
  <si>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</si>
  <si>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</si>
  <si>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</si>
  <si>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</si>
  <si>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</si>
  <si>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</si>
  <si>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</si>
  <si>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</si>
  <si>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</si>
  <si>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</si>
  <si>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</si>
  <si>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</si>
  <si>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</si>
  <si>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</si>
  <si>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</si>
  <si>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</si>
  <si>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</si>
  <si>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</si>
  <si>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</si>
  <si>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</si>
  <si>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</si>
  <si>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</si>
  <si>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</si>
  <si>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</si>
  <si>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</si>
  <si>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</si>
  <si>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</si>
  <si>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</si>
  <si>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</si>
  <si>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</si>
  <si>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</si>
  <si>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</si>
  <si>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</si>
  <si>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</si>
  <si>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</si>
  <si>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</si>
  <si>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</si>
  <si>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</si>
  <si>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</si>
  <si>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</si>
  <si>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</si>
  <si>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</si>
  <si>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</si>
  <si>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</si>
  <si>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</si>
  <si>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</si>
  <si>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</si>
  <si>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</si>
  <si>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</si>
  <si>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</si>
  <si>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</si>
  <si>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</si>
  <si>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</si>
  <si>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</si>
  <si>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</si>
  <si>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</si>
  <si>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</si>
  <si>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</si>
  <si>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</si>
  <si>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</si>
  <si>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</si>
  <si>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</si>
  <si>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</si>
  <si>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</si>
  <si>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</si>
  <si>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</si>
  <si>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</si>
  <si>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</si>
  <si>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</si>
  <si>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</si>
  <si>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</si>
  <si>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</si>
  <si>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</si>
  <si>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</si>
  <si>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</si>
  <si>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</si>
  <si>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</si>
  <si>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</si>
  <si>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</si>
  <si>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</si>
  <si>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</si>
  <si>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</si>
  <si>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</si>
  <si>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</si>
  <si>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</si>
  <si>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</si>
  <si>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</si>
  <si>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</si>
  <si>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</si>
  <si>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</si>
  <si>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</si>
  <si>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</si>
  <si>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</si>
  <si>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</si>
  <si>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</si>
  <si>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</si>
  <si>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</si>
  <si>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</si>
  <si>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</si>
  <si>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</si>
  <si>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</si>
  <si>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</si>
  <si>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</si>
  <si>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</si>
  <si>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</si>
  <si>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</si>
  <si>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</si>
  <si>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</si>
  <si>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</si>
  <si>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</si>
  <si>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</si>
  <si>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</si>
  <si>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</si>
  <si>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</si>
  <si>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</si>
  <si>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</si>
  <si>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</si>
  <si>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</si>
  <si>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</si>
  <si>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</si>
  <si>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</si>
  <si>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</si>
  <si>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</si>
  <si>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</si>
  <si>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</si>
  <si>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</si>
  <si>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</si>
  <si>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</si>
  <si>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</si>
  <si>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</si>
  <si>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</si>
  <si>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</si>
  <si>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</si>
  <si>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</si>
  <si>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</si>
  <si>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</si>
  <si>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</si>
  <si>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</si>
  <si>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</si>
  <si>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</si>
  <si>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</si>
  <si>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</si>
  <si>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</si>
  <si>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</si>
  <si>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</si>
  <si>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</si>
  <si>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</si>
  <si>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</si>
  <si>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</si>
  <si>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</si>
  <si>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</si>
  <si>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</si>
  <si>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</si>
  <si>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</si>
  <si>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</si>
  <si>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</si>
  <si>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</si>
  <si>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</si>
  <si>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</si>
  <si>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</si>
  <si>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</si>
  <si>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</si>
  <si>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</si>
  <si>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</si>
  <si>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</si>
  <si>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</si>
  <si>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</si>
  <si>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</si>
  <si>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</si>
  <si>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</si>
  <si>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</si>
  <si>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</si>
  <si>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</si>
  <si>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</si>
  <si>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</si>
  <si>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</si>
  <si>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</si>
  <si>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</si>
  <si>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</si>
  <si>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</si>
  <si>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</si>
  <si>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</si>
  <si>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</si>
  <si>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</si>
  <si>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</si>
  <si>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</si>
  <si>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</si>
  <si>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</si>
  <si>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</si>
  <si>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</si>
  <si>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</si>
  <si>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</si>
  <si>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</si>
  <si>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</si>
  <si>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</si>
  <si>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</si>
  <si>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</si>
  <si>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</si>
  <si>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</si>
  <si>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</si>
  <si>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</si>
  <si>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</si>
  <si>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</si>
  <si>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</si>
  <si>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</si>
  <si>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</si>
  <si>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</si>
  <si>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</si>
  <si>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</si>
  <si>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</si>
  <si>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</si>
  <si>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</si>
  <si>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</si>
  <si>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</si>
  <si>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</si>
  <si>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</si>
  <si>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</si>
  <si>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</si>
  <si>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</si>
  <si>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</si>
  <si>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</si>
  <si>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</si>
  <si>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</si>
  <si>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</si>
  <si>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</si>
  <si>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</si>
  <si>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</si>
  <si>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</si>
  <si>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</si>
  <si>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</si>
  <si>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</si>
  <si>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</si>
  <si>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</si>
  <si>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</si>
  <si>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</si>
  <si>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</si>
  <si>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</si>
  <si>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</si>
  <si>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</si>
  <si>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</si>
  <si>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</si>
  <si>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</si>
  <si>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</si>
  <si>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</si>
  <si>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</si>
  <si>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</si>
  <si>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</si>
  <si>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</si>
  <si>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</si>
  <si>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</si>
  <si>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</si>
  <si>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</si>
  <si>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</si>
  <si>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</si>
  <si>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</si>
  <si>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</si>
  <si>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</si>
  <si>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</si>
  <si>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</si>
  <si>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</si>
  <si>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</si>
  <si>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</si>
  <si>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</si>
  <si>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</si>
  <si>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</si>
  <si>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</si>
  <si>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</si>
  <si>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</si>
  <si>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</si>
  <si>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</si>
  <si>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</si>
  <si>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</si>
  <si>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</si>
  <si>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</si>
  <si>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</si>
  <si>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</si>
  <si>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</si>
  <si>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</si>
  <si>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</si>
  <si>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</si>
  <si>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</si>
  <si>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</si>
  <si>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</si>
  <si>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</si>
  <si>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</si>
  <si>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</si>
  <si>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</si>
  <si>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</si>
  <si>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</si>
  <si>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</si>
  <si>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</si>
  <si>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</si>
  <si>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</si>
  <si>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</si>
  <si>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</si>
  <si>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</si>
  <si>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</si>
  <si>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</si>
  <si>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</si>
  <si>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</si>
  <si>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</si>
  <si>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</si>
  <si>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</si>
  <si>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</si>
  <si>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</si>
  <si>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</si>
  <si>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</si>
  <si>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</si>
  <si>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</si>
  <si>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</si>
  <si>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</si>
  <si>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</si>
  <si>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</si>
  <si>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</si>
  <si>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</si>
  <si>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</si>
  <si>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</si>
  <si>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</si>
  <si>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</si>
  <si>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</si>
  <si>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</si>
  <si>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</si>
  <si>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</si>
  <si>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</si>
  <si>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</si>
  <si>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</si>
  <si>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</si>
  <si>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</si>
  <si>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</si>
  <si>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</si>
  <si>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</si>
  <si>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</si>
  <si>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</si>
  <si>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</si>
  <si>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</si>
  <si>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</si>
  <si>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</si>
  <si>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</si>
  <si>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</si>
  <si>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</si>
  <si>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</si>
  <si>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</si>
  <si>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</si>
  <si>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</si>
  <si>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</si>
  <si>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</si>
  <si>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</si>
  <si>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</si>
  <si>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</si>
  <si>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</si>
  <si>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</si>
  <si>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</si>
  <si>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</si>
  <si>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</si>
  <si>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</si>
  <si>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</si>
  <si>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</si>
  <si>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</si>
  <si>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</si>
  <si>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</si>
  <si>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</si>
  <si>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</si>
  <si>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</si>
  <si>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</si>
  <si>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</si>
  <si>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</si>
  <si>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</si>
  <si>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</si>
  <si>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</si>
  <si>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</si>
  <si>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</si>
  <si>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</si>
  <si>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</si>
  <si>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</si>
  <si>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</si>
  <si>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</si>
  <si>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</si>
  <si>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</si>
  <si>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</si>
  <si>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</si>
  <si>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</si>
  <si>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</si>
  <si>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</si>
  <si>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</si>
  <si>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</si>
  <si>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</si>
  <si>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</si>
  <si>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</si>
  <si>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</si>
  <si>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</si>
  <si>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</si>
  <si>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</si>
  <si>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</si>
  <si>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</si>
  <si>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</si>
  <si>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</si>
  <si>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</si>
  <si>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</si>
  <si>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</si>
  <si>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</si>
  <si>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</si>
  <si>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</si>
  <si>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</si>
  <si>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</si>
  <si>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</si>
  <si>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</si>
  <si>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</si>
  <si>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</si>
  <si>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</si>
  <si>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</si>
  <si>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</si>
  <si>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</si>
  <si>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</si>
  <si>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</si>
  <si>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</si>
  <si>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</si>
  <si>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</si>
  <si>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</si>
  <si>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</si>
  <si>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</si>
  <si>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</si>
  <si>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</si>
  <si>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</si>
  <si>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</si>
  <si>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</si>
  <si>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</si>
  <si>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</si>
  <si>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</si>
  <si>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</si>
  <si>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</si>
  <si>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</si>
  <si>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</si>
  <si>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</si>
  <si>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</si>
  <si>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</si>
  <si>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</si>
  <si>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</si>
  <si>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</si>
  <si>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</si>
  <si>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</si>
  <si>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</si>
  <si>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</si>
  <si>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</si>
  <si>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</si>
  <si>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</si>
  <si>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</si>
  <si>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</si>
  <si>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</si>
  <si>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</si>
  <si>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</si>
  <si>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</si>
  <si>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</si>
  <si>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</si>
  <si>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</si>
  <si>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</si>
  <si>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</si>
  <si>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</si>
  <si>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</si>
  <si>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</si>
  <si>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</si>
  <si>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</si>
  <si>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</si>
  <si>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</si>
  <si>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</si>
  <si>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</si>
  <si>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</si>
  <si>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</si>
  <si>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</si>
  <si>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</si>
  <si>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</si>
  <si>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</si>
  <si>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</si>
  <si>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</si>
  <si>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</si>
  <si>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</si>
  <si>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</si>
  <si>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</si>
  <si>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</si>
  <si>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</si>
  <si>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</si>
  <si>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</si>
  <si>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</si>
  <si>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</si>
  <si>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</si>
  <si>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</si>
  <si>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</si>
  <si>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</si>
  <si>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</si>
  <si>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</si>
  <si>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</si>
  <si>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</si>
  <si>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</si>
  <si>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</si>
  <si>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</si>
  <si>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</si>
  <si>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</si>
  <si>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</si>
  <si>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</si>
  <si>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</si>
  <si>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</si>
  <si>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</si>
  <si>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</si>
  <si>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</si>
  <si>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</si>
  <si>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</si>
  <si>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</si>
  <si>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</si>
  <si>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</si>
  <si>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</si>
  <si>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</si>
  <si>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</si>
  <si>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</si>
  <si>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</si>
  <si>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</si>
  <si>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</si>
  <si>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</si>
  <si>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</si>
  <si>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</si>
  <si>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</si>
  <si>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</si>
  <si>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</si>
  <si>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</si>
  <si>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</si>
  <si>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</si>
  <si>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</si>
  <si>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</si>
  <si>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</si>
  <si>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</si>
  <si>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</si>
  <si>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</si>
  <si>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</si>
  <si>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</si>
  <si>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</si>
  <si>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</si>
  <si>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</si>
  <si>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</si>
  <si>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</si>
  <si>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</si>
  <si>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</si>
  <si>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</si>
  <si>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</si>
  <si>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</si>
  <si>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</si>
  <si>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</si>
  <si>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</si>
  <si>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</si>
  <si>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</si>
  <si>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</si>
  <si>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</si>
  <si>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</si>
  <si>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</si>
  <si>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</si>
  <si>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</si>
  <si>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</si>
  <si>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</si>
  <si>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</si>
  <si>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</si>
  <si>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</si>
  <si>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</si>
  <si>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</si>
  <si>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</si>
  <si>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</si>
  <si>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</si>
  <si>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</si>
  <si>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</si>
  <si>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</si>
  <si>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</si>
  <si>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</si>
  <si>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</si>
  <si>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</si>
  <si>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</si>
  <si>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</si>
  <si>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</si>
  <si>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</si>
  <si>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</si>
  <si>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</si>
  <si>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</si>
  <si>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</si>
  <si>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</si>
  <si>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</si>
  <si>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</si>
  <si>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</si>
  <si>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</si>
  <si>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</si>
  <si>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</si>
  <si>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</si>
  <si>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</si>
  <si>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</si>
  <si>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</si>
  <si>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</si>
  <si>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</si>
  <si>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</si>
  <si>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</si>
  <si>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</si>
  <si>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</si>
  <si>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</si>
  <si>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</si>
  <si>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</si>
  <si>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</si>
  <si>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</si>
  <si>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</si>
  <si>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</si>
  <si>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</si>
  <si>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</si>
  <si>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</si>
  <si>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</si>
  <si>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</si>
  <si>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</si>
  <si>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</si>
  <si>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</si>
  <si>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</si>
  <si>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</si>
  <si>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</si>
  <si>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</si>
  <si>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</si>
  <si>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</si>
  <si>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</si>
  <si>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</si>
  <si>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</si>
  <si>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</si>
  <si>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</si>
  <si>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</si>
  <si>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</si>
  <si>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</si>
  <si>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</si>
  <si>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</si>
  <si>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</si>
  <si>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</si>
  <si>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</si>
  <si>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</si>
  <si>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</si>
  <si>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</si>
  <si>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</si>
  <si>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</si>
  <si>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</si>
  <si>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</si>
  <si>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</si>
  <si>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</si>
  <si>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</si>
  <si>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</si>
  <si>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</si>
  <si>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</si>
  <si>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</si>
  <si>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</si>
  <si>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</si>
  <si>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</si>
  <si>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</si>
  <si>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</si>
  <si>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</si>
  <si>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</si>
  <si>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</si>
  <si>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</si>
  <si>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</si>
  <si>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</si>
  <si>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</si>
  <si>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</si>
  <si>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</si>
  <si>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</si>
  <si>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</si>
  <si>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</si>
  <si>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</si>
  <si>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</si>
  <si>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</si>
  <si>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</si>
  <si>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</si>
  <si>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</si>
  <si>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</si>
  <si>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</si>
  <si>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</si>
  <si>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</si>
  <si>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</si>
  <si>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</si>
  <si>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</si>
  <si>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</si>
  <si>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</si>
  <si>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</si>
  <si>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</si>
  <si>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</si>
  <si>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</si>
  <si>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</si>
  <si>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</si>
  <si>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</si>
  <si>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</si>
  <si>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</si>
  <si>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</si>
  <si>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</si>
  <si>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</si>
  <si>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</si>
  <si>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</si>
  <si>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</si>
  <si>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</si>
  <si>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</si>
  <si>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</si>
  <si>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</si>
  <si>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</si>
  <si>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</si>
  <si>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</si>
  <si>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</si>
  <si>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</si>
  <si>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</si>
  <si>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</si>
  <si>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</si>
  <si>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</si>
  <si>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</si>
  <si>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</si>
  <si>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</si>
  <si>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</si>
  <si>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</si>
  <si>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</si>
  <si>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</si>
  <si>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</si>
  <si>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</si>
  <si>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</si>
  <si>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</si>
  <si>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</si>
  <si>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</si>
  <si>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</si>
  <si>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</si>
  <si>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</si>
  <si>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</si>
  <si>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</si>
  <si>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</si>
  <si>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</si>
  <si>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</si>
  <si>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</si>
  <si>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</si>
  <si>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</si>
  <si>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</si>
  <si>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</si>
  <si>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</si>
  <si>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</si>
  <si>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</si>
  <si>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</si>
  <si>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</si>
  <si>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</si>
  <si>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</si>
  <si>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</si>
  <si>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</si>
  <si>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</si>
  <si>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</si>
  <si>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</si>
  <si>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</si>
  <si>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</si>
  <si>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</si>
  <si>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</si>
  <si>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</si>
  <si>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</si>
  <si>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</si>
  <si>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</si>
  <si>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</si>
  <si>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</si>
  <si>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</si>
  <si>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</si>
  <si>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</si>
  <si>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</si>
  <si>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</si>
  <si>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</si>
  <si>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</si>
  <si>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</si>
  <si>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</si>
  <si>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</si>
  <si>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</si>
  <si>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</si>
  <si>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</si>
  <si>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</si>
  <si>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</si>
  <si>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</si>
  <si>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</si>
  <si>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</si>
  <si>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</si>
  <si>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</si>
  <si>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</si>
  <si>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</si>
  <si>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</si>
  <si>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</si>
  <si>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</si>
  <si>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</si>
  <si>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</si>
  <si>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</si>
  <si>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</si>
  <si>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</si>
  <si>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</si>
  <si>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</si>
  <si>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</si>
  <si>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</si>
  <si>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</si>
  <si>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</si>
  <si>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</si>
  <si>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</si>
  <si>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</si>
  <si>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</si>
  <si>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</si>
  <si>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</si>
  <si>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</si>
  <si>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</si>
  <si>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</si>
  <si>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</si>
  <si>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</si>
  <si>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</si>
  <si>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</si>
  <si>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</si>
  <si>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</si>
  <si>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</si>
  <si>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</si>
  <si>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</si>
  <si>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</si>
  <si>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</si>
  <si>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</si>
  <si>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</si>
  <si>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</si>
  <si>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</si>
  <si>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</si>
  <si>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</si>
  <si>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</si>
  <si>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</si>
  <si>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</si>
  <si>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</si>
  <si>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</si>
  <si>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</si>
  <si>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</si>
  <si>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</si>
  <si>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</si>
  <si>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</si>
  <si>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</si>
  <si>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</si>
  <si>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</si>
  <si>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</si>
  <si>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</si>
  <si>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</si>
  <si>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</si>
  <si>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</si>
  <si>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</si>
  <si>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</si>
  <si>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</si>
  <si>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</si>
  <si>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</si>
  <si>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</si>
  <si>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</si>
  <si>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</si>
  <si>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</si>
  <si>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</si>
  <si>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</si>
  <si>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</si>
  <si>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</si>
  <si>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</si>
  <si>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</si>
  <si>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</si>
  <si>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</si>
  <si>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</si>
  <si>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</si>
  <si>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</si>
  <si>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</si>
  <si>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</si>
  <si>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</si>
  <si>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</si>
  <si>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</si>
  <si>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</si>
  <si>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</si>
  <si>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</si>
  <si>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</si>
  <si>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</si>
  <si>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</si>
  <si>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</si>
  <si>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</si>
  <si>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</si>
  <si>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</si>
  <si>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</si>
  <si>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</si>
  <si>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</si>
  <si>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</si>
  <si>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</si>
  <si>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</si>
  <si>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</si>
  <si>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</si>
  <si>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</si>
  <si>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</si>
  <si>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</si>
  <si>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</si>
  <si>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</si>
  <si>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</si>
  <si>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</si>
  <si>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</si>
  <si>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</si>
  <si>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</si>
  <si>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</si>
  <si>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</si>
  <si>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</si>
  <si>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</si>
  <si>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</si>
  <si>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</si>
  <si>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</si>
  <si>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</si>
  <si>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</si>
  <si>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</si>
  <si>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</si>
  <si>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</si>
  <si>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</si>
  <si>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</si>
  <si>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</si>
  <si>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</si>
  <si>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</si>
  <si>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</si>
  <si>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</si>
  <si>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</si>
  <si>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</si>
  <si>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</si>
  <si>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</si>
  <si>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</si>
  <si>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</si>
  <si>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</si>
  <si>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</si>
  <si>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</si>
  <si>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</si>
  <si>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</si>
  <si>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</si>
  <si>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</si>
  <si>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</si>
  <si>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</si>
  <si>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</si>
  <si>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</si>
  <si>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</si>
  <si>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</si>
  <si>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</si>
  <si>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</si>
  <si>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</si>
  <si>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</si>
  <si>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</si>
  <si>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</si>
  <si>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</si>
  <si>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</si>
  <si>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</si>
  <si>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</si>
  <si>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</si>
  <si>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</si>
  <si>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</si>
  <si>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</si>
  <si>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</si>
  <si>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</si>
  <si>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</si>
  <si>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</si>
  <si>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</si>
  <si>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</si>
  <si>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</si>
  <si>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</si>
  <si>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</si>
  <si>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</si>
  <si>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</si>
  <si>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</si>
  <si>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</si>
  <si>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</si>
  <si>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</si>
  <si>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</si>
  <si>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</si>
  <si>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</si>
  <si>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</si>
  <si>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</si>
  <si>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</si>
  <si>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</si>
  <si>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</si>
  <si>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</si>
  <si>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</si>
  <si>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</si>
  <si>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</si>
  <si>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</si>
  <si>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</si>
  <si>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</si>
  <si>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</si>
  <si>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</si>
  <si>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</si>
  <si>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</si>
  <si>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</si>
  <si>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</si>
  <si>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</si>
  <si>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</si>
  <si>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</si>
  <si>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</si>
  <si>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</si>
  <si>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</si>
  <si>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</si>
  <si>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</si>
  <si>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</si>
  <si>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</si>
  <si>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</si>
  <si>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</si>
  <si>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</si>
  <si>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</si>
  <si>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</si>
  <si>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</si>
  <si>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</si>
  <si>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</si>
  <si>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</si>
  <si>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</si>
  <si>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</si>
  <si>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</si>
  <si>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</si>
  <si>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</si>
  <si>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</si>
  <si>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</si>
  <si>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</si>
  <si>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</si>
  <si>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</si>
  <si>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</si>
  <si>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</si>
  <si>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</si>
  <si>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</si>
  <si>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</si>
  <si>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</si>
  <si>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</si>
  <si>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</si>
  <si>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</si>
  <si>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</si>
  <si>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</si>
  <si>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</si>
  <si>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</si>
  <si>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</si>
  <si>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</si>
  <si>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</si>
  <si>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</si>
  <si>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</si>
  <si>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</si>
  <si>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</si>
  <si>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</si>
  <si>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</si>
  <si>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</si>
  <si>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</si>
  <si>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</si>
  <si>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</si>
  <si>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</si>
  <si>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</si>
  <si>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</si>
  <si>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</si>
  <si>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</si>
  <si>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</si>
  <si>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</si>
  <si>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</si>
  <si>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</si>
  <si>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</si>
  <si>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</si>
  <si>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</si>
  <si>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</si>
  <si>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</si>
  <si>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</si>
  <si>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</si>
  <si>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</si>
  <si>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</si>
  <si>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</si>
  <si>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</si>
  <si>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</si>
  <si>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</si>
  <si>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</si>
  <si>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</si>
  <si>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</si>
  <si>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</si>
  <si>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</si>
  <si>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</si>
  <si>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</si>
  <si>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</si>
  <si>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</si>
  <si>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</si>
  <si>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</si>
  <si>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</si>
  <si>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</si>
  <si>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</si>
  <si>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</si>
  <si>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</si>
  <si>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</si>
  <si>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</si>
  <si>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</si>
  <si>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</si>
  <si>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</si>
  <si>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</si>
  <si>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</si>
  <si>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</si>
  <si>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</si>
  <si>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</si>
  <si>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</si>
  <si>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</si>
  <si>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</si>
  <si>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</si>
  <si>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</si>
  <si>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</si>
  <si>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</si>
  <si>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</si>
  <si>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</si>
  <si>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</si>
  <si>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</si>
  <si>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</si>
  <si>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</si>
  <si>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</si>
  <si>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</si>
  <si>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</si>
  <si>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</si>
  <si>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</si>
  <si>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</si>
  <si>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</si>
  <si>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</si>
  <si>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</si>
  <si>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</si>
  <si>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</si>
  <si>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</si>
  <si>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</si>
  <si>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</si>
  <si>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</si>
  <si>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</si>
  <si>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</si>
  <si>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</si>
  <si>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</si>
  <si>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</si>
  <si>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</si>
  <si>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</si>
  <si>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</si>
  <si>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</si>
  <si>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</si>
  <si>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</si>
  <si>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</si>
  <si>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</si>
  <si>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</si>
  <si>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</si>
  <si>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</si>
  <si>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</si>
  <si>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</si>
  <si>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</si>
  <si>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</si>
  <si>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</si>
  <si>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</si>
  <si>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</si>
  <si>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</si>
  <si>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</si>
  <si>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</si>
  <si>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</si>
  <si>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</si>
  <si>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</si>
  <si>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</si>
  <si>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</si>
  <si>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</si>
  <si>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</si>
  <si>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</si>
  <si>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</si>
  <si>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</si>
  <si>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</si>
  <si>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</si>
  <si>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</si>
  <si>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</si>
  <si>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</si>
  <si>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</si>
  <si>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</si>
  <si>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</si>
  <si>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</si>
  <si>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</si>
  <si>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</si>
  <si>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</si>
  <si>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</si>
  <si>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</si>
  <si>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</si>
  <si>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</si>
  <si>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</si>
  <si>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</si>
  <si>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</si>
  <si>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</si>
  <si>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</si>
  <si>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</si>
  <si>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</si>
  <si>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</si>
  <si>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</si>
  <si>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</si>
  <si>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</si>
  <si>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</si>
  <si>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</si>
  <si>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</si>
  <si>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</si>
  <si>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</si>
  <si>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</si>
  <si>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</si>
  <si>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</si>
  <si>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</si>
  <si>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</si>
  <si>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</si>
  <si>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</si>
  <si>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</si>
  <si>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</si>
  <si>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</si>
  <si>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</si>
  <si>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</si>
  <si>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</si>
  <si>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</si>
  <si>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</si>
  <si>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</si>
  <si>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</si>
  <si>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</si>
  <si>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</si>
  <si>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</si>
  <si>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</si>
  <si>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</si>
  <si>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</si>
  <si>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</si>
  <si>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</si>
  <si>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</si>
  <si>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</si>
  <si>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</si>
  <si>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</si>
  <si>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</si>
  <si>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</si>
  <si>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</si>
  <si>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</si>
  <si>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</si>
  <si>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</si>
  <si>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</si>
  <si>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</si>
  <si>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</si>
  <si>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</si>
  <si>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</si>
  <si>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</si>
  <si>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</si>
  <si>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</si>
  <si>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</si>
  <si>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</si>
  <si>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</si>
  <si>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</si>
  <si>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</si>
  <si>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</si>
  <si>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</si>
  <si>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</si>
  <si>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</si>
  <si>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</si>
  <si>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</si>
  <si>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</si>
  <si>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</si>
  <si>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</si>
  <si>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</si>
  <si>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</si>
  <si>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</si>
  <si>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</si>
  <si>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</si>
  <si>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</si>
  <si>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</si>
  <si>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</si>
  <si>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</si>
  <si>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</si>
  <si>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</si>
  <si>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</si>
  <si>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</si>
  <si>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</si>
  <si>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</si>
  <si>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</si>
  <si>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</si>
  <si>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</si>
  <si>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</si>
  <si>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</si>
  <si>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</si>
  <si>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</si>
  <si>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</si>
  <si>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</si>
  <si>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</si>
  <si>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</si>
  <si>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</si>
  <si>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</si>
  <si>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</si>
  <si>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</si>
  <si>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</si>
  <si>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</si>
  <si>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</si>
  <si>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</si>
  <si>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</si>
  <si>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</si>
  <si>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</si>
  <si>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</si>
  <si>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</si>
  <si>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</si>
  <si>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</si>
  <si>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</si>
  <si>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</si>
  <si>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</si>
  <si>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</si>
  <si>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</si>
  <si>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</si>
  <si>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</si>
  <si>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</si>
  <si>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</si>
  <si>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</si>
  <si>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</si>
  <si>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</si>
  <si>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</si>
  <si>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</si>
  <si>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</si>
  <si>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</si>
  <si>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</si>
  <si>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</si>
  <si>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</si>
  <si>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</si>
  <si>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</si>
  <si>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</si>
  <si>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</si>
  <si>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</si>
  <si>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</si>
  <si>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</si>
  <si>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</si>
  <si>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</si>
  <si>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</si>
  <si>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</si>
  <si>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</si>
  <si>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</si>
  <si>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</si>
  <si>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</si>
  <si>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</si>
  <si>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</si>
  <si>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</si>
  <si>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</si>
  <si>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</si>
  <si>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</si>
  <si>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</si>
  <si>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</si>
  <si>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</si>
  <si>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</si>
  <si>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</si>
  <si>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</si>
  <si>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</si>
  <si>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</si>
  <si>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</si>
  <si>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</si>
  <si>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</si>
  <si>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</si>
  <si>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</si>
  <si>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</si>
  <si>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</si>
  <si>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</si>
  <si>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</si>
  <si>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</si>
  <si>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</si>
  <si>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</si>
  <si>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</si>
  <si>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</si>
  <si>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</si>
  <si>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</si>
  <si>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</si>
  <si>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</si>
  <si>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</si>
  <si>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</si>
  <si>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</si>
  <si>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</si>
  <si>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</si>
  <si>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</si>
  <si>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</si>
  <si>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</si>
  <si>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</si>
  <si>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</si>
  <si>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</si>
  <si>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</si>
  <si>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</si>
  <si>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</si>
  <si>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</si>
  <si>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</si>
  <si>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</si>
  <si>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</si>
  <si>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</si>
  <si>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</si>
  <si>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</si>
  <si>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</si>
  <si>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</si>
  <si>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</si>
  <si>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</si>
  <si>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</si>
  <si>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</si>
  <si>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</si>
  <si>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</si>
  <si>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</si>
  <si>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</si>
  <si>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</si>
  <si>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</si>
  <si>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</si>
  <si>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</si>
  <si>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</si>
  <si>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</si>
  <si>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</si>
  <si>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</si>
  <si>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</si>
  <si>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</si>
  <si>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</si>
  <si>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</si>
  <si>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</si>
  <si>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</si>
  <si>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</si>
  <si>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</si>
  <si>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</si>
  <si>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</si>
  <si>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</si>
  <si>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</si>
  <si>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</si>
  <si>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</si>
  <si>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</si>
  <si>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</si>
  <si>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</si>
  <si>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</si>
  <si>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</si>
  <si>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</si>
  <si>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</si>
  <si>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</si>
  <si>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</si>
  <si>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</si>
  <si>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</si>
  <si>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</si>
  <si>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</si>
  <si>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</si>
  <si>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</si>
  <si>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</si>
  <si>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</si>
  <si>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</si>
  <si>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</si>
  <si>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</si>
  <si>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</si>
  <si>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</si>
  <si>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</si>
  <si>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</si>
  <si>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</si>
  <si>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</si>
  <si>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</si>
  <si>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</si>
  <si>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</si>
  <si>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</si>
  <si>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</si>
  <si>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</si>
  <si>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</si>
  <si>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</si>
  <si>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</si>
  <si>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</si>
  <si>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</si>
  <si>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</si>
  <si>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</si>
  <si>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</si>
  <si>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</si>
  <si>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</si>
  <si>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</si>
  <si>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</si>
  <si>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</si>
  <si>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</si>
  <si>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</si>
  <si>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</si>
  <si>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</si>
  <si>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</si>
  <si>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</si>
  <si>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</si>
  <si>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</si>
  <si>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</si>
  <si>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</si>
  <si>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</si>
  <si>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</si>
  <si>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</si>
  <si>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</si>
  <si>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</si>
  <si>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</si>
  <si>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</si>
  <si>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</si>
  <si>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</si>
  <si>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</si>
  <si>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</si>
  <si>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</si>
  <si>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</si>
  <si>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</si>
  <si>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</si>
  <si>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</si>
  <si>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</si>
  <si>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</si>
  <si>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</si>
  <si>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</si>
  <si>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</si>
  <si>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</si>
  <si>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</si>
  <si>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</si>
  <si>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</si>
  <si>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</si>
  <si>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</si>
  <si>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</si>
  <si>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</si>
  <si>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</si>
  <si>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</si>
  <si>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</si>
  <si>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</si>
  <si>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</si>
  <si>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</si>
  <si>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</si>
  <si>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</si>
  <si>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</si>
  <si>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</si>
  <si>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</si>
  <si>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</si>
  <si>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</si>
  <si>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</si>
  <si>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</si>
  <si>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</si>
  <si>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</si>
  <si>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</si>
  <si>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</si>
  <si>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</si>
  <si>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</si>
  <si>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</si>
  <si>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</si>
  <si>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</si>
  <si>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</si>
  <si>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</si>
  <si>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</si>
  <si>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</si>
  <si>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</si>
  <si>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</si>
  <si>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</si>
  <si>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</si>
  <si>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</si>
  <si>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</si>
  <si>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</si>
  <si>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</si>
  <si>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</si>
  <si>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</si>
  <si>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</si>
  <si>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</si>
  <si>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</si>
  <si>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</si>
  <si>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</si>
  <si>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</si>
  <si>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</si>
  <si>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</si>
  <si>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</si>
  <si>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</si>
  <si>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</si>
  <si>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</si>
  <si>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</si>
  <si>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</si>
  <si>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</si>
  <si>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</si>
  <si>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</si>
  <si>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</si>
  <si>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</si>
  <si>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</si>
  <si>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</si>
  <si>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</si>
  <si>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</si>
  <si>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</si>
  <si>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</si>
  <si>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</si>
  <si>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</si>
  <si>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</si>
  <si>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</si>
  <si>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</si>
  <si>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</si>
  <si>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</si>
  <si>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</si>
  <si>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</si>
  <si>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</si>
  <si>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</si>
  <si>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</si>
  <si>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</si>
  <si>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</si>
  <si>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</si>
  <si>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</si>
  <si>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</si>
  <si>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</si>
  <si>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</si>
  <si>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</si>
  <si>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</si>
  <si>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</si>
  <si>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</si>
  <si>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</si>
  <si>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</si>
  <si>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</si>
  <si>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</si>
  <si>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</si>
  <si>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</si>
  <si>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</si>
  <si>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</si>
  <si>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</si>
  <si>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</si>
  <si>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</si>
  <si>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</si>
  <si>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</si>
  <si>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</si>
  <si>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</si>
  <si>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</si>
  <si>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</si>
  <si>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</si>
  <si>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</si>
  <si>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</si>
  <si>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</si>
  <si>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</si>
  <si>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</si>
  <si>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</si>
  <si>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</si>
  <si>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</si>
  <si>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</si>
  <si>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</si>
  <si>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</si>
  <si>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</si>
  <si>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</si>
  <si>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</si>
  <si>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</si>
  <si>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</si>
  <si>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</si>
  <si>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</si>
  <si>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</si>
  <si>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</si>
  <si>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</si>
  <si>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</si>
  <si>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</si>
  <si>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</si>
  <si>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</si>
  <si>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</si>
  <si>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</si>
  <si>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</si>
  <si>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</si>
  <si>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</si>
  <si>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</si>
  <si>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</si>
  <si>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</si>
  <si>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</si>
  <si>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</si>
  <si>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</si>
  <si>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</si>
  <si>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</si>
  <si>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</si>
  <si>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</si>
  <si>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</si>
  <si>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</si>
  <si>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</si>
  <si>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</si>
  <si>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</si>
  <si>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</si>
  <si>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</si>
  <si>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</si>
  <si>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</si>
  <si>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</si>
  <si>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</si>
  <si>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</si>
  <si>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</si>
  <si>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</si>
  <si>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</si>
  <si>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</si>
  <si>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</si>
  <si>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</si>
  <si>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</si>
  <si>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</si>
  <si>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</si>
  <si>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</si>
  <si>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</si>
  <si>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</si>
  <si>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</si>
  <si>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</si>
  <si>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</si>
  <si>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</si>
  <si>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</si>
  <si>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</si>
  <si>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</si>
  <si>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</si>
  <si>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</si>
  <si>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</si>
  <si>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</si>
  <si>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</si>
  <si>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</si>
  <si>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</si>
  <si>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</si>
  <si>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</si>
  <si>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</si>
  <si>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</si>
  <si>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</si>
  <si>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</si>
  <si>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</si>
  <si>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</si>
  <si>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</si>
  <si>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</si>
  <si>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</si>
  <si>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</si>
  <si>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</si>
  <si>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</si>
  <si>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</si>
  <si>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</si>
  <si>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</si>
  <si>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</si>
  <si>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</si>
  <si>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</si>
  <si>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</si>
  <si>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</si>
  <si>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</si>
  <si>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</si>
  <si>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</si>
  <si>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</si>
  <si>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</si>
  <si>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</si>
  <si>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</si>
  <si>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</si>
  <si>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</si>
  <si>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</si>
  <si>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</si>
  <si>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</si>
  <si>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</si>
  <si>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</si>
  <si>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</si>
  <si>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</si>
  <si>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</si>
  <si>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</si>
  <si>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</si>
  <si>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</si>
  <si>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</si>
  <si>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</si>
  <si>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</si>
  <si>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</si>
  <si>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</si>
  <si>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</si>
  <si>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</si>
  <si>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</si>
  <si>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</si>
  <si>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</si>
  <si>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</si>
  <si>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</si>
  <si>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</si>
  <si>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</si>
  <si>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</si>
  <si>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</si>
  <si>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</si>
  <si>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</si>
  <si>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</si>
  <si>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</si>
  <si>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</si>
  <si>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</si>
  <si>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</si>
  <si>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</si>
  <si>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</si>
  <si>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</si>
  <si>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</si>
  <si>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</si>
  <si>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</si>
  <si>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</si>
  <si>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</si>
  <si>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</si>
  <si>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</si>
  <si>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</si>
  <si>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</si>
  <si>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</si>
  <si>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</si>
  <si>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</si>
  <si>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</si>
  <si>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</si>
  <si>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</si>
  <si>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</si>
  <si>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</si>
  <si>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</si>
  <si>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</si>
  <si>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</si>
  <si>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</si>
  <si>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</si>
  <si>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</si>
  <si>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</si>
  <si>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</si>
  <si>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</si>
  <si>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</si>
  <si>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</si>
  <si>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</si>
  <si>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</si>
  <si>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</si>
  <si>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</si>
  <si>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</si>
  <si>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</si>
  <si>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</si>
  <si>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</si>
  <si>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</si>
  <si>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</si>
  <si>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</si>
  <si>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</si>
  <si>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</si>
  <si>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</si>
  <si>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</si>
  <si>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</si>
  <si>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</si>
  <si>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</si>
  <si>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</si>
  <si>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</si>
  <si>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</si>
  <si>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</si>
  <si>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</si>
  <si>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</si>
  <si>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</si>
  <si>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</si>
  <si>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</si>
  <si>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</si>
  <si>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</si>
  <si>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</si>
  <si>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</si>
  <si>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</si>
  <si>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</si>
  <si>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</si>
  <si>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</si>
  <si>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</si>
  <si>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</si>
  <si>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</si>
  <si>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</si>
  <si>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</si>
  <si>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</si>
  <si>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</si>
  <si>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</si>
  <si>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</si>
  <si>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</si>
  <si>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</si>
  <si>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</si>
  <si>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</si>
  <si>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</si>
  <si>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</si>
  <si>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</si>
  <si>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</si>
  <si>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</si>
  <si>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</si>
  <si>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</si>
  <si>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</si>
  <si>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</si>
  <si>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</si>
  <si>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</si>
  <si>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</si>
  <si>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</si>
  <si>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</si>
  <si>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</si>
  <si>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</si>
  <si>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</si>
  <si>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</si>
  <si>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</si>
  <si>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</si>
  <si>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</si>
  <si>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</si>
  <si>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</si>
  <si>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</si>
  <si>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</si>
  <si>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</si>
  <si>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</si>
  <si>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</si>
  <si>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</si>
  <si>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</si>
  <si>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</si>
  <si>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</si>
  <si>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</si>
  <si>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</si>
  <si>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</si>
  <si>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</si>
  <si>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</si>
  <si>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</si>
  <si>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</si>
  <si>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</si>
  <si>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</si>
  <si>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</si>
  <si>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</si>
  <si>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</si>
  <si>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</si>
  <si>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</si>
  <si>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</si>
  <si>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</si>
  <si>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</si>
  <si>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</si>
  <si>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</si>
  <si>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</si>
  <si>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</si>
  <si>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</si>
  <si>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</si>
  <si>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</si>
  <si>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</si>
  <si>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</si>
  <si>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</si>
  <si>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</si>
  <si>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</si>
  <si>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</si>
  <si>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</si>
  <si>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</si>
  <si>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</si>
  <si>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</si>
  <si>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</si>
  <si>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</si>
  <si>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</si>
  <si>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</si>
  <si>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</si>
  <si>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</si>
  <si>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</si>
  <si>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</si>
  <si>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</si>
  <si>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</si>
  <si>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</si>
  <si>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</si>
  <si>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</si>
  <si>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</si>
  <si>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</si>
  <si>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</si>
  <si>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</si>
  <si>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</si>
  <si>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</si>
  <si>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</si>
  <si>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</si>
  <si>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</si>
  <si>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</si>
  <si>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</si>
  <si>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</si>
  <si>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</si>
  <si>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</si>
  <si>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</si>
  <si>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</si>
  <si>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</si>
  <si>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</si>
  <si>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</si>
  <si>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</si>
  <si>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</si>
  <si>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</si>
  <si>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</si>
  <si>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</si>
  <si>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</si>
  <si>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</si>
  <si>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</si>
  <si>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</si>
  <si>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</si>
  <si>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</si>
  <si>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</si>
  <si>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</si>
  <si>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</si>
  <si>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</si>
  <si>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</si>
  <si>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</si>
  <si>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</si>
  <si>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</si>
  <si>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</si>
  <si>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</si>
  <si>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</si>
  <si>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</si>
  <si>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</si>
  <si>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</si>
  <si>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</si>
  <si>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</si>
  <si>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</si>
  <si>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</si>
  <si>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</si>
  <si>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</si>
  <si>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</si>
  <si>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</si>
  <si>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</si>
  <si>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</si>
  <si>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</si>
  <si>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</si>
  <si>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</si>
  <si>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</si>
  <si>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</si>
  <si>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</si>
  <si>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</si>
  <si>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</si>
  <si>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</si>
  <si>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</si>
  <si>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</si>
  <si>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</si>
  <si>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</si>
  <si>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</si>
  <si>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</si>
  <si>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</si>
  <si>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</si>
  <si>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</si>
  <si>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</si>
  <si>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</si>
  <si>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</si>
  <si>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</si>
  <si>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</si>
  <si>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</si>
  <si>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</si>
  <si>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</si>
  <si>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</si>
  <si>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</si>
  <si>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</si>
  <si>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</si>
  <si>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</si>
  <si>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</si>
  <si>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</si>
  <si>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</si>
  <si>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</si>
  <si>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</si>
  <si>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</si>
  <si>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</si>
  <si>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</si>
  <si>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</si>
  <si>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</si>
  <si>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</si>
  <si>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</si>
  <si>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</si>
  <si>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</si>
  <si>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</si>
  <si>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</si>
  <si>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</si>
  <si>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</si>
  <si>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</si>
  <si>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</si>
  <si>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</si>
  <si>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</si>
  <si>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</si>
  <si>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</si>
  <si>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</si>
  <si>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</si>
  <si>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</si>
  <si>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</si>
  <si>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</si>
  <si>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</si>
  <si>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</si>
  <si>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</si>
  <si>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</si>
  <si>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</si>
  <si>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</si>
  <si>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</si>
  <si>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</si>
  <si>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</si>
  <si>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</si>
  <si>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</si>
  <si>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</si>
  <si>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</si>
  <si>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</si>
  <si>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</si>
  <si>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</si>
  <si>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</si>
  <si>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</si>
  <si>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</si>
  <si>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</si>
  <si>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</si>
  <si>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</si>
  <si>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</si>
  <si>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</si>
  <si>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</si>
  <si>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</si>
  <si>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</si>
  <si>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</si>
  <si>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</si>
  <si>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</si>
  <si>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</si>
  <si>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</si>
  <si>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</si>
  <si>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</si>
  <si>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</si>
  <si>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</si>
  <si>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</si>
  <si>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</si>
  <si>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</si>
  <si>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</si>
  <si>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</si>
  <si>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</si>
  <si>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</si>
  <si>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</si>
  <si>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</si>
  <si>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</si>
  <si>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</si>
  <si>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</si>
  <si>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</si>
  <si>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</si>
  <si>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</si>
  <si>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</si>
  <si>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</si>
  <si>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</si>
  <si>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</si>
  <si>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</si>
  <si>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</si>
  <si>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</si>
  <si>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</si>
  <si>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</si>
  <si>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</si>
  <si>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</si>
  <si>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</si>
  <si>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</si>
  <si>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</si>
  <si>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</si>
  <si>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</si>
  <si>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</si>
  <si>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</si>
  <si>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</si>
  <si>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</si>
  <si>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</si>
  <si>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</si>
  <si>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</si>
  <si>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</si>
  <si>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</si>
  <si>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</si>
  <si>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</si>
  <si>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</si>
  <si>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</si>
  <si>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</si>
  <si>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</si>
  <si>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</si>
  <si>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</si>
  <si>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</si>
  <si>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</si>
  <si>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</si>
  <si>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</si>
  <si>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</si>
  <si>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</si>
  <si>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</si>
  <si>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</si>
  <si>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</si>
  <si>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</si>
  <si>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</si>
  <si>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</si>
  <si>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</si>
  <si>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</si>
  <si>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</si>
  <si>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</si>
  <si>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</si>
  <si>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</si>
  <si>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</si>
  <si>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</si>
  <si>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</si>
  <si>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</si>
  <si>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</si>
  <si>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</si>
  <si>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</si>
  <si>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</si>
  <si>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</si>
  <si>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</si>
  <si>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</si>
  <si>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</si>
  <si>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</si>
  <si>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</si>
  <si>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</si>
  <si>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</si>
  <si>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</si>
  <si>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</si>
  <si>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</si>
  <si>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</si>
  <si>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</si>
  <si>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</si>
  <si>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</si>
  <si>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</si>
  <si>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</si>
  <si>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</si>
  <si>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</si>
  <si>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</si>
  <si>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</si>
  <si>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</si>
  <si>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</si>
  <si>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</si>
  <si>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</si>
  <si>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</si>
  <si>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</si>
  <si>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</si>
  <si>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</si>
  <si>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</si>
  <si>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</si>
  <si>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</si>
  <si>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</si>
  <si>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</si>
  <si>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</si>
  <si>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</si>
  <si>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</si>
  <si>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</si>
  <si>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</si>
  <si>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</si>
  <si>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</si>
  <si>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</si>
  <si>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</si>
  <si>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</si>
  <si>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</si>
  <si>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</si>
  <si>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</si>
  <si>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</si>
  <si>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</si>
  <si>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</si>
  <si>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</si>
  <si>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</si>
  <si>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</si>
  <si>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</si>
  <si>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</si>
  <si>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</si>
  <si>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</si>
  <si>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</si>
  <si>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</si>
  <si>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</si>
  <si>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</si>
  <si>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</si>
  <si>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</si>
  <si>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</si>
  <si>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</si>
  <si>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</si>
  <si>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</si>
  <si>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</si>
  <si>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</si>
  <si>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</si>
  <si>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</si>
  <si>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</si>
  <si>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</si>
  <si>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</si>
  <si>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</si>
  <si>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</si>
  <si>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</si>
  <si>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</si>
  <si>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</si>
  <si>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</si>
  <si>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</si>
  <si>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</si>
  <si>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</si>
  <si>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</si>
  <si>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</si>
  <si>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</si>
  <si>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</si>
  <si>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</si>
  <si>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</si>
  <si>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</si>
  <si>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</si>
  <si>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</si>
  <si>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</si>
  <si>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</si>
  <si>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</si>
  <si>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</si>
  <si>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</si>
  <si>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</si>
  <si>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</si>
  <si>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</si>
  <si>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</si>
  <si>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</si>
  <si>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</si>
  <si>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</si>
  <si>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</si>
  <si>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</si>
  <si>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</si>
  <si>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</si>
  <si>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</si>
  <si>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</si>
  <si>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</si>
  <si>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</si>
  <si>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</si>
  <si>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</si>
  <si>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</si>
  <si>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</si>
  <si>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</si>
  <si>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</si>
  <si>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</si>
  <si>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</si>
  <si>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</si>
  <si>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</si>
  <si>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</si>
  <si>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</si>
  <si>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</si>
  <si>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</si>
  <si>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</si>
  <si>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</si>
  <si>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</si>
  <si>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</si>
  <si>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</si>
  <si>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</si>
  <si>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</si>
  <si>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</si>
  <si>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</si>
  <si>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</si>
  <si>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</si>
  <si>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</si>
  <si>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</si>
  <si>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</si>
  <si>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</si>
  <si>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</si>
  <si>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</si>
  <si>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</si>
  <si>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</si>
  <si>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</si>
  <si>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</si>
  <si>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</si>
  <si>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</si>
  <si>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</si>
  <si>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</si>
  <si>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</si>
  <si>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</si>
  <si>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</si>
  <si>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</si>
  <si>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</si>
  <si>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</si>
  <si>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</si>
  <si>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</si>
  <si>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</si>
  <si>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</si>
  <si>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</si>
  <si>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</si>
  <si>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</si>
  <si>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</si>
  <si>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</si>
  <si>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</si>
  <si>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</si>
  <si>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</si>
  <si>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</si>
  <si>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</si>
  <si>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</si>
  <si>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</si>
  <si>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</si>
  <si>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</si>
  <si>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</si>
  <si>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</si>
  <si>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</si>
  <si>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</si>
  <si>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</si>
  <si>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</si>
  <si>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</si>
  <si>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</si>
  <si>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</si>
  <si>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</si>
  <si>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</si>
  <si>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</si>
  <si>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</si>
  <si>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</si>
  <si>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</si>
  <si>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</si>
  <si>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</si>
  <si>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</si>
  <si>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</si>
  <si>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</si>
  <si>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</si>
  <si>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</si>
  <si>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</si>
  <si>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</si>
  <si>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</si>
  <si>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</si>
  <si>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</si>
  <si>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</si>
  <si>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</si>
  <si>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</si>
  <si>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</si>
  <si>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</si>
  <si>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</si>
  <si>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</si>
  <si>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</si>
  <si>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</si>
  <si>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</si>
  <si>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</si>
  <si>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</si>
  <si>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</si>
  <si>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</si>
  <si>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</si>
  <si>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</si>
  <si>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</si>
  <si>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</si>
  <si>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</si>
  <si>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</si>
  <si>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</si>
  <si>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</si>
  <si>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</si>
  <si>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</si>
  <si>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</si>
  <si>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</si>
  <si>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</si>
  <si>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</si>
  <si>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</si>
  <si>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</si>
  <si>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</si>
  <si>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</si>
  <si>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</si>
  <si>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</si>
  <si>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</si>
  <si>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</si>
  <si>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</si>
  <si>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</si>
  <si>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</si>
  <si>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</si>
  <si>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</si>
  <si>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</si>
  <si>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</si>
  <si>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</si>
  <si>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</si>
  <si>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</si>
  <si>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</si>
  <si>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</si>
  <si>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</si>
  <si>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</si>
  <si>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</si>
  <si>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</si>
  <si>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</si>
  <si>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</si>
  <si>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</si>
  <si>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</si>
  <si>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</si>
  <si>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</si>
  <si>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</si>
  <si>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</si>
  <si>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</si>
  <si>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</si>
  <si>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</si>
  <si>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</si>
  <si>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</si>
  <si>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</si>
  <si>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</si>
  <si>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</si>
  <si>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</si>
  <si>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</si>
  <si>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</si>
  <si>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</si>
  <si>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</si>
  <si>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</si>
  <si>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</si>
  <si>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</si>
  <si>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</si>
  <si>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</si>
  <si>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</si>
  <si>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</si>
  <si>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</si>
  <si>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</si>
  <si>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</si>
  <si>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</si>
  <si>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</si>
  <si>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</si>
  <si>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</si>
  <si>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</si>
  <si>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</si>
  <si>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</si>
  <si>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</si>
  <si>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</si>
  <si>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</si>
  <si>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</si>
  <si>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</si>
  <si>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</si>
  <si>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</si>
  <si>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</si>
  <si>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</si>
  <si>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</si>
  <si>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</si>
  <si>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</si>
  <si>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</si>
  <si>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</si>
  <si>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</si>
  <si>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</si>
  <si>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</si>
  <si>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</si>
  <si>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</si>
  <si>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</si>
  <si>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</si>
  <si>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</si>
  <si>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</si>
  <si>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</si>
  <si>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</si>
  <si>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</si>
  <si>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</si>
  <si>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</si>
  <si>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</si>
  <si>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</si>
  <si>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</si>
  <si>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</si>
  <si>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</si>
  <si>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</si>
  <si>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</si>
  <si>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</si>
  <si>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</si>
  <si>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</si>
  <si>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</si>
  <si>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</si>
  <si>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</si>
  <si>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</si>
  <si>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</si>
  <si>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</si>
  <si>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</si>
  <si>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</si>
  <si>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</si>
  <si>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</si>
  <si>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</si>
  <si>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</si>
  <si>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</si>
  <si>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</si>
  <si>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</si>
  <si>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</si>
  <si>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</si>
  <si>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</si>
  <si>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</si>
  <si>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</si>
  <si>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</si>
  <si>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</si>
  <si>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</si>
  <si>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</si>
  <si>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</si>
  <si>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</si>
  <si>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</si>
  <si>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</si>
  <si>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</si>
  <si>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</si>
  <si>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</si>
  <si>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</si>
  <si>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</si>
  <si>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</si>
  <si>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</si>
  <si>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</si>
  <si>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</si>
  <si>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</si>
  <si>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</si>
  <si>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</si>
  <si>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</si>
  <si>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</si>
  <si>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</si>
  <si>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</si>
  <si>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</si>
  <si>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</si>
  <si>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</si>
  <si>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</si>
  <si>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</si>
  <si>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</si>
  <si>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</si>
  <si>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</si>
  <si>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</si>
  <si>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</si>
  <si>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</si>
  <si>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</si>
  <si>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</si>
  <si>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</si>
  <si>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</si>
  <si>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</si>
  <si>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</si>
  <si>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</si>
  <si>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</si>
  <si>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</si>
  <si>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</si>
  <si>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</si>
  <si>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</si>
  <si>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</si>
  <si>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</si>
  <si>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</si>
  <si>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</si>
  <si>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</si>
  <si>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</si>
  <si>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</si>
  <si>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</si>
  <si>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</si>
  <si>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</si>
  <si>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</si>
  <si>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</si>
  <si>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</si>
  <si>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</si>
  <si>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</si>
  <si>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</si>
  <si>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</si>
  <si>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</si>
  <si>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</si>
  <si>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</si>
  <si>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</si>
  <si>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</si>
  <si>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</si>
  <si>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</si>
  <si>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</si>
  <si>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</si>
  <si>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</si>
  <si>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</si>
  <si>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</si>
  <si>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</si>
  <si>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</si>
  <si>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</si>
  <si>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</si>
  <si>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</si>
  <si>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</si>
  <si>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</si>
  <si>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</si>
  <si>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</si>
  <si>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</si>
  <si>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</si>
  <si>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</si>
  <si>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</si>
  <si>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</si>
  <si>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</si>
  <si>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</si>
  <si>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</si>
  <si>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</si>
  <si>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</si>
  <si>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</si>
  <si>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</si>
  <si>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</si>
  <si>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</si>
  <si>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</si>
  <si>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</si>
  <si>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</si>
  <si>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</si>
  <si>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</si>
  <si>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</si>
  <si>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</si>
  <si>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</si>
  <si>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</si>
  <si>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</si>
  <si>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</si>
  <si>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</si>
  <si>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</si>
  <si>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</si>
  <si>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</si>
  <si>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</si>
  <si>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</si>
  <si>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</si>
  <si>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</si>
  <si>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</si>
  <si>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</si>
  <si>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</si>
  <si>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</si>
  <si>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</si>
  <si>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</si>
  <si>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</si>
  <si>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</si>
  <si>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</si>
  <si>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</si>
  <si>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</si>
  <si>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</si>
  <si>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</si>
  <si>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</si>
  <si>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</si>
  <si>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</si>
  <si>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</si>
  <si>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</si>
  <si>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</si>
  <si>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</si>
  <si>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</si>
  <si>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</si>
  <si>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</si>
  <si>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</si>
  <si>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</si>
  <si>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</si>
  <si>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</si>
  <si>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</si>
  <si>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</si>
  <si>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</si>
  <si>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</si>
  <si>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</si>
  <si>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</si>
  <si>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</si>
  <si>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</si>
  <si>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</si>
  <si>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</si>
  <si>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</si>
  <si>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</si>
  <si>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</si>
  <si>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</si>
  <si>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</si>
  <si>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</si>
  <si>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</si>
  <si>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</si>
  <si>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</si>
  <si>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</si>
  <si>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</si>
  <si>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</si>
  <si>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</si>
  <si>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</si>
  <si>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</si>
  <si>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</si>
  <si>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</si>
  <si>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</si>
  <si>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</si>
  <si>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</si>
  <si>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</si>
  <si>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</si>
  <si>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</si>
  <si>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</si>
  <si>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</si>
  <si>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</si>
  <si>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</si>
  <si>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</si>
  <si>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</si>
  <si>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</si>
  <si>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</si>
  <si>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</si>
  <si>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</si>
  <si>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</si>
  <si>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</si>
  <si>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</si>
  <si>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</si>
  <si>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</si>
  <si>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</si>
  <si>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</si>
  <si>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</si>
  <si>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</si>
  <si>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</si>
  <si>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</si>
  <si>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</si>
  <si>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</si>
  <si>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</si>
  <si>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</si>
  <si>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</si>
  <si>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</si>
  <si>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</si>
  <si>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</si>
  <si>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</si>
  <si>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</si>
  <si>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</si>
  <si>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</si>
  <si>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</si>
  <si>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</si>
  <si>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</si>
  <si>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</si>
  <si>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</si>
  <si>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</si>
  <si>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</si>
  <si>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</si>
  <si>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</si>
  <si>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</si>
  <si>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</si>
  <si>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</si>
  <si>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</si>
  <si>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</si>
  <si>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</si>
  <si>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</si>
  <si>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</si>
  <si>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</si>
  <si>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</si>
  <si>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</si>
  <si>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</si>
  <si>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</si>
  <si>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</si>
  <si>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</si>
  <si>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</si>
  <si>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</si>
  <si>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</si>
  <si>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</si>
  <si>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</si>
  <si>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</si>
  <si>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</si>
  <si>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</si>
  <si>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</si>
  <si>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</si>
  <si>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</si>
  <si>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</si>
  <si>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</si>
  <si>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</si>
  <si>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</si>
  <si>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</si>
  <si>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</si>
  <si>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</si>
  <si>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</si>
  <si>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</si>
  <si>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</si>
  <si>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</si>
  <si>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</si>
  <si>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</si>
  <si>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</si>
  <si>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</si>
  <si>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</si>
  <si>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</si>
  <si>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</si>
  <si>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</si>
  <si>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</si>
  <si>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</si>
  <si>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</si>
  <si>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</si>
  <si>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</si>
  <si>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</si>
  <si>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</si>
  <si>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</si>
  <si>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</si>
  <si>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</si>
  <si>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</si>
  <si>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</si>
  <si>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</si>
  <si>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</si>
  <si>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</si>
  <si>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</si>
  <si>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</si>
  <si>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</si>
  <si>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</si>
  <si>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</si>
  <si>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</si>
  <si>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</si>
  <si>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</si>
  <si>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</si>
  <si>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</si>
  <si>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</si>
  <si>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</si>
  <si>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</si>
  <si>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</si>
  <si>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</si>
  <si>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</si>
  <si>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</si>
  <si>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</si>
  <si>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</si>
  <si>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</si>
  <si>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</si>
  <si>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</si>
  <si>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</si>
  <si>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</si>
  <si>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</si>
  <si>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</si>
  <si>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</si>
  <si>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</si>
  <si>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</si>
  <si>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</si>
  <si>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</si>
  <si>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</si>
  <si>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</si>
  <si>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</si>
  <si>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</si>
  <si>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</si>
  <si>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</si>
  <si>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</si>
  <si>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</si>
  <si>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</si>
  <si>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</si>
  <si>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</si>
  <si>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</si>
  <si>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</si>
  <si>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</si>
  <si>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</si>
  <si>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</si>
  <si>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</si>
  <si>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</si>
  <si>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</si>
  <si>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</si>
  <si>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</si>
  <si>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</si>
  <si>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</si>
  <si>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</si>
  <si>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</si>
  <si>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</si>
  <si>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</si>
  <si>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</si>
  <si>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</si>
  <si>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</si>
  <si>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</si>
  <si>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</si>
  <si>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</si>
  <si>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</si>
  <si>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</si>
  <si>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</si>
  <si>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</si>
  <si>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</si>
  <si>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</si>
  <si>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</si>
  <si>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</si>
  <si>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</si>
  <si>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</si>
  <si>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</si>
  <si>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</si>
  <si>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</si>
  <si>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</si>
  <si>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</si>
  <si>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</si>
  <si>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</si>
  <si>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</si>
  <si>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</si>
  <si>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</si>
  <si>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</si>
  <si>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</si>
  <si>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</si>
  <si>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</si>
  <si>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</si>
  <si>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</si>
  <si>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</si>
  <si>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</si>
  <si>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</si>
  <si>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</si>
  <si>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</si>
  <si>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</si>
  <si>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</si>
  <si>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</si>
  <si>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</si>
  <si>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</si>
  <si>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</si>
  <si>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</si>
  <si>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</si>
  <si>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</si>
  <si>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</si>
  <si>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</si>
  <si>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</si>
  <si>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</si>
  <si>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</si>
  <si>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</si>
  <si>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</si>
  <si>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</si>
  <si>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</si>
  <si>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</si>
  <si>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</si>
  <si>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</si>
  <si>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</si>
  <si>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</si>
  <si>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</si>
  <si>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</si>
  <si>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</si>
  <si>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</si>
  <si>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</si>
  <si>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</si>
  <si>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</si>
  <si>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</si>
  <si>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</si>
  <si>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</si>
  <si>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</si>
  <si>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</si>
  <si>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</si>
  <si>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</si>
  <si>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</si>
  <si>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</si>
  <si>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</si>
  <si>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</si>
  <si>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</si>
  <si>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</si>
  <si>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</si>
  <si>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</si>
  <si>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</si>
  <si>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</si>
  <si>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</si>
  <si>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</si>
  <si>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</si>
  <si>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</si>
  <si>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</si>
  <si>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</si>
  <si>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</si>
  <si>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</si>
  <si>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</si>
  <si>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</si>
  <si>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</si>
  <si>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</si>
  <si>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</si>
  <si>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</si>
  <si>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</si>
  <si>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</si>
  <si>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</si>
  <si>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</si>
  <si>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</si>
  <si>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</si>
  <si>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</si>
  <si>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</si>
  <si>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</si>
  <si>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</si>
  <si>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</si>
  <si>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</si>
  <si>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</si>
  <si>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</si>
  <si>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</si>
  <si>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</si>
  <si>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</si>
  <si>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</si>
  <si>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</si>
  <si>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</si>
  <si>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</si>
  <si>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</si>
  <si>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</si>
  <si>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</si>
  <si>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</si>
  <si>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</si>
  <si>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</si>
  <si>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</si>
  <si>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</si>
  <si>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</si>
  <si>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</si>
  <si>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</si>
  <si>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</si>
  <si>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</si>
  <si>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</si>
  <si>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</si>
  <si>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</si>
  <si>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</si>
  <si>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</si>
  <si>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</si>
  <si>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</si>
  <si>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</si>
  <si>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</si>
  <si>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</si>
  <si>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</si>
  <si>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</si>
  <si>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</si>
  <si>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</si>
  <si>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</si>
  <si>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</si>
  <si>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</si>
  <si>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</si>
  <si>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</si>
  <si>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</si>
  <si>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</si>
  <si>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</si>
  <si>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</si>
  <si>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</si>
  <si>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</si>
  <si>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</si>
  <si>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</si>
  <si>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</si>
  <si>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</si>
  <si>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</si>
  <si>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</si>
  <si>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</si>
  <si>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</si>
  <si>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</si>
  <si>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</si>
  <si>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</si>
  <si>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</si>
  <si>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</si>
  <si>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</si>
  <si>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</si>
  <si>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</si>
  <si>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</si>
  <si>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</si>
  <si>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</si>
  <si>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</si>
  <si>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</si>
  <si>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</si>
  <si>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</si>
  <si>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</si>
  <si>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</si>
  <si>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</si>
  <si>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</si>
  <si>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</si>
  <si>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</si>
  <si>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</si>
  <si>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</si>
  <si>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</si>
  <si>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</si>
  <si>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</si>
  <si>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</si>
  <si>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</si>
  <si>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</si>
  <si>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</si>
  <si>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</si>
  <si>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</si>
  <si>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</si>
  <si>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</si>
  <si>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</si>
  <si>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</si>
  <si>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</si>
  <si>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</si>
  <si>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</si>
  <si>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</si>
  <si>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</si>
  <si>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</si>
  <si>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</si>
  <si>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</si>
  <si>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</si>
  <si>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</si>
  <si>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</si>
  <si>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</si>
  <si>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</si>
  <si>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</si>
  <si>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</si>
  <si>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</si>
  <si>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</si>
  <si>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</si>
  <si>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</si>
  <si>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</si>
  <si>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</si>
  <si>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</si>
  <si>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</si>
  <si>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</si>
  <si>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</si>
  <si>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</si>
  <si>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</si>
  <si>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</si>
  <si>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</si>
  <si>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</si>
  <si>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</si>
  <si>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</si>
  <si>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</si>
  <si>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</si>
  <si>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</si>
  <si>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</si>
  <si>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</si>
  <si>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</si>
  <si>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</si>
  <si>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</si>
  <si>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</si>
  <si>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</si>
  <si>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</si>
  <si>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</si>
  <si>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</si>
  <si>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</si>
  <si>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</si>
  <si>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</si>
  <si>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</si>
  <si>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</si>
  <si>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</si>
  <si>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</si>
  <si>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</si>
  <si>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</si>
  <si>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</si>
  <si>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</si>
  <si>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</si>
  <si>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</si>
  <si>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</si>
  <si>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</si>
  <si>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</si>
  <si>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</si>
  <si>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</si>
  <si>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</si>
  <si>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</si>
  <si>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</si>
  <si>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</si>
  <si>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</si>
  <si>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</si>
  <si>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</si>
  <si>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</si>
  <si>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</si>
  <si>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</si>
  <si>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</si>
  <si>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</si>
  <si>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</si>
  <si>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</si>
  <si>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</si>
  <si>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</si>
  <si>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</si>
  <si>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</si>
  <si>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</si>
  <si>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</si>
  <si>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</si>
  <si>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</si>
  <si>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</si>
  <si>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</si>
  <si>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</si>
  <si>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</si>
  <si>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</si>
  <si>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</si>
  <si>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</si>
  <si>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</si>
  <si>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</si>
  <si>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</si>
  <si>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</si>
  <si>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</si>
  <si>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</si>
  <si>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</si>
  <si>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</si>
  <si>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</si>
  <si>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</si>
  <si>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</si>
  <si>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</si>
  <si>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</si>
  <si>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</si>
  <si>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</si>
  <si>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</si>
  <si>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</si>
  <si>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</si>
  <si>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</si>
  <si>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</si>
  <si>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</si>
  <si>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</si>
  <si>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</si>
  <si>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</si>
  <si>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</si>
  <si>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</si>
  <si>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</si>
  <si>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</si>
  <si>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</si>
  <si>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</si>
  <si>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</si>
  <si>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</si>
  <si>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</si>
  <si>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</si>
  <si>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</si>
  <si>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</si>
  <si>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</si>
  <si>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</si>
  <si>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</si>
  <si>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</si>
  <si>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</si>
  <si>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</si>
  <si>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</si>
  <si>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</si>
  <si>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</si>
  <si>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</si>
  <si>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</si>
  <si>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</si>
  <si>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</si>
  <si>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</si>
  <si>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</si>
  <si>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</si>
  <si>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</si>
  <si>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</si>
  <si>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</si>
  <si>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</si>
  <si>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</si>
  <si>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</si>
  <si>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</si>
  <si>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</si>
  <si>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</si>
  <si>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</si>
  <si>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</si>
  <si>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</si>
  <si>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</si>
  <si>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</si>
  <si>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</si>
  <si>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</si>
  <si>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</si>
  <si>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</si>
  <si>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</si>
  <si>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</si>
  <si>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</si>
  <si>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</si>
  <si>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</si>
  <si>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</si>
  <si>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</si>
  <si>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</si>
  <si>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</si>
  <si>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</si>
  <si>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</si>
  <si>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</si>
  <si>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</si>
  <si>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</si>
  <si>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</si>
  <si>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</si>
  <si>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</si>
  <si>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</si>
  <si>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</si>
  <si>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</si>
  <si>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</si>
  <si>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</si>
  <si>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</si>
  <si>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</si>
  <si>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</si>
  <si>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</si>
  <si>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</si>
  <si>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</si>
  <si>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</si>
  <si>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</si>
  <si>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</si>
  <si>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</si>
  <si>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</si>
  <si>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</si>
  <si>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</si>
  <si>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</si>
  <si>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</si>
  <si>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</si>
  <si>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</si>
  <si>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</si>
  <si>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</si>
  <si>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</si>
  <si>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</si>
  <si>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</si>
  <si>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</si>
  <si>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</si>
  <si>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</si>
  <si>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</si>
  <si>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</si>
  <si>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</si>
  <si>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</si>
  <si>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</si>
  <si>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</si>
  <si>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</si>
  <si>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</si>
  <si>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</si>
  <si>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</si>
  <si>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</si>
  <si>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</si>
  <si>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</si>
  <si>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</si>
  <si>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</si>
  <si>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</si>
  <si>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</si>
  <si>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</si>
  <si>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</si>
  <si>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</si>
  <si>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</si>
  <si>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</si>
  <si>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</si>
  <si>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</si>
  <si>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</si>
  <si>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</si>
  <si>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</si>
  <si>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</si>
  <si>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</si>
  <si>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</si>
  <si>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</si>
  <si>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</si>
  <si>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</si>
  <si>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</si>
  <si>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</si>
  <si>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</si>
  <si>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</si>
  <si>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</si>
  <si>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</si>
  <si>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</si>
  <si>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</si>
  <si>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</si>
  <si>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</si>
  <si>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</si>
  <si>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</si>
  <si>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</si>
  <si>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</si>
  <si>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</si>
  <si>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</si>
  <si>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</si>
  <si>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</si>
  <si>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</si>
  <si>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</si>
  <si>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</si>
  <si>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</si>
  <si>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</si>
  <si>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</si>
  <si>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</si>
  <si>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</si>
  <si>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</si>
  <si>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</si>
  <si>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</si>
  <si>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</si>
  <si>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</si>
  <si>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</si>
  <si>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</si>
  <si>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</si>
  <si>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</si>
  <si>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</si>
  <si>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</si>
  <si>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</si>
  <si>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</si>
  <si>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</si>
  <si>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</si>
  <si>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</si>
  <si>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</si>
  <si>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</si>
  <si>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</si>
  <si>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</si>
  <si>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</si>
  <si>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</si>
  <si>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</si>
  <si>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</si>
  <si>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</si>
  <si>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</si>
  <si>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</si>
  <si>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</si>
  <si>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</si>
  <si>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</si>
  <si>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</si>
  <si>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</si>
  <si>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</si>
  <si>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</si>
  <si>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</si>
  <si>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</si>
  <si>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</si>
  <si>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</si>
  <si>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</si>
  <si>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</si>
  <si>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</si>
  <si>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</si>
  <si>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</si>
  <si>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</si>
  <si>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</si>
  <si>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</si>
  <si>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</si>
  <si>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</si>
  <si>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</si>
  <si>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</si>
  <si>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</si>
  <si>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</si>
  <si>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</si>
  <si>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</si>
  <si>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</si>
  <si>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</si>
  <si>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</si>
  <si>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</si>
  <si>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</si>
  <si>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</si>
  <si>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</si>
  <si>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</si>
  <si>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</si>
  <si>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</si>
  <si>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</si>
  <si>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</si>
  <si>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</si>
  <si>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</si>
  <si>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</si>
  <si>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</si>
  <si>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</si>
  <si>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</si>
  <si>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</si>
  <si>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</si>
  <si>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</si>
  <si>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</si>
  <si>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</si>
  <si>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</si>
  <si>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</si>
  <si>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</si>
  <si>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</si>
  <si>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</si>
  <si>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</si>
  <si>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</si>
  <si>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</si>
  <si>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</si>
  <si>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</si>
  <si>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</si>
  <si>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</si>
  <si>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</si>
  <si>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</si>
  <si>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</si>
  <si>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</si>
  <si>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</si>
  <si>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</si>
  <si>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</si>
  <si>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</si>
  <si>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</si>
  <si>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</si>
  <si>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</si>
  <si>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</si>
  <si>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</si>
  <si>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</si>
  <si>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</si>
  <si>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</si>
  <si>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</si>
  <si>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</si>
  <si>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</si>
  <si>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</si>
  <si>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</si>
  <si>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</si>
  <si>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</si>
  <si>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</si>
  <si>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</si>
  <si>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</si>
  <si>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</si>
  <si>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</si>
  <si>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</si>
  <si>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</si>
  <si>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</si>
  <si>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</si>
  <si>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</si>
  <si>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</si>
  <si>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</si>
  <si>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</si>
  <si>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</si>
  <si>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</si>
  <si>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</si>
  <si>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</si>
  <si>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</si>
  <si>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</si>
  <si>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</si>
  <si>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</si>
  <si>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</si>
  <si>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</si>
  <si>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</si>
  <si>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</si>
  <si>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</si>
  <si>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</si>
  <si>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</si>
  <si>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</si>
  <si>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</si>
  <si>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</si>
  <si>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</si>
  <si>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</si>
  <si>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</si>
  <si>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</si>
  <si>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</si>
  <si>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</si>
  <si>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</si>
  <si>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</si>
  <si>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</si>
  <si>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</si>
  <si>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</si>
  <si>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</si>
  <si>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</si>
  <si>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</si>
  <si>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</si>
  <si>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</si>
  <si>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</si>
  <si>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</si>
  <si>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</si>
  <si>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</si>
  <si>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</si>
  <si>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</si>
  <si>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</si>
  <si>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</si>
  <si>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</si>
  <si>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</si>
  <si>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</si>
  <si>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</si>
  <si>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</si>
  <si>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</si>
  <si>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</si>
  <si>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</si>
  <si>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</si>
  <si>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</si>
  <si>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</si>
  <si>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</si>
  <si>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</si>
  <si>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</si>
  <si>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</si>
  <si>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</si>
  <si>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</si>
  <si>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</si>
  <si>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</si>
  <si>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</si>
  <si>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</si>
  <si>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</si>
  <si>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</si>
  <si>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</si>
  <si>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</si>
  <si>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</si>
  <si>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</si>
  <si>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</si>
  <si>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</si>
  <si>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</si>
  <si>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</si>
  <si>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</si>
  <si>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</si>
  <si>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</si>
  <si>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</si>
  <si>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</si>
  <si>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</si>
  <si>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</si>
  <si>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</si>
  <si>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</si>
  <si>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</si>
  <si>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</si>
  <si>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</si>
  <si>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</si>
  <si>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</si>
  <si>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</si>
  <si>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</si>
  <si>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</si>
  <si>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</si>
  <si>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</si>
  <si>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</si>
  <si>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</si>
  <si>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</si>
  <si>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</si>
  <si>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</si>
  <si>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</si>
  <si>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</si>
  <si>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</si>
  <si>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</si>
  <si>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</si>
  <si>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</si>
  <si>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</si>
  <si>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</si>
  <si>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</si>
  <si>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</si>
  <si>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</si>
  <si>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</si>
  <si>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</si>
  <si>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</si>
  <si>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</si>
  <si>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</si>
  <si>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</si>
  <si>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</si>
  <si>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</si>
  <si>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</si>
  <si>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</si>
  <si>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</si>
  <si>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</si>
  <si>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</si>
  <si>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</si>
  <si>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</si>
  <si>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</si>
  <si>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</si>
  <si>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</si>
  <si>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</si>
  <si>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</si>
  <si>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</si>
  <si>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</si>
  <si>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</si>
  <si>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</si>
  <si>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</si>
  <si>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</si>
  <si>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</si>
  <si>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</si>
  <si>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</si>
  <si>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</si>
  <si>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</si>
  <si>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</si>
  <si>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</si>
  <si>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</si>
  <si>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</si>
  <si>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</si>
  <si>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</si>
  <si>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</si>
  <si>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</si>
  <si>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</si>
  <si>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</si>
  <si>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</si>
  <si>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</si>
  <si>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</si>
  <si>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</si>
  <si>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</si>
  <si>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</si>
  <si>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</si>
  <si>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</si>
  <si>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</si>
  <si>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</si>
  <si>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</si>
  <si>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</si>
  <si>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</si>
  <si>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</si>
  <si>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</si>
  <si>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</si>
  <si>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</si>
  <si>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</si>
  <si>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</si>
  <si>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</si>
  <si>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</si>
  <si>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</si>
  <si>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</si>
  <si>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</si>
  <si>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</si>
  <si>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</si>
  <si>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</si>
  <si>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</si>
  <si>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</si>
  <si>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</si>
  <si>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</si>
  <si>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</si>
  <si>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</si>
  <si>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</si>
  <si>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</si>
  <si>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</si>
  <si>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</si>
  <si>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</si>
  <si>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</si>
  <si>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</si>
  <si>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</si>
  <si>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</si>
  <si>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</si>
  <si>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</si>
  <si>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</si>
  <si>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</si>
  <si>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</si>
  <si>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</si>
  <si>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</si>
  <si>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</si>
  <si>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</si>
  <si>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</si>
  <si>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</si>
  <si>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</si>
  <si>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</si>
  <si>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</si>
  <si>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</si>
  <si>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</si>
  <si>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</si>
  <si>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</si>
  <si>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</si>
  <si>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</si>
  <si>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</si>
  <si>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</si>
  <si>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</si>
  <si>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</si>
  <si>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</si>
  <si>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</si>
  <si>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</si>
  <si>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</si>
  <si>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</si>
  <si>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</si>
  <si>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</si>
  <si>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</si>
  <si>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</si>
  <si>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</si>
  <si>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</si>
  <si>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</si>
  <si>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</si>
  <si>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</si>
  <si>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</si>
  <si>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</si>
  <si>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</si>
  <si>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</si>
  <si>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</si>
  <si>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</si>
  <si>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</si>
  <si>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</si>
  <si>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</si>
  <si>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</si>
  <si>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</si>
  <si>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</si>
  <si>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</si>
  <si>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</si>
  <si>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</si>
  <si>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</si>
  <si>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</si>
  <si>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</si>
  <si>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</si>
  <si>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</si>
  <si>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</si>
  <si>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</si>
  <si>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</si>
  <si>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</si>
  <si>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</si>
  <si>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</si>
  <si>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</si>
  <si>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</si>
  <si>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</si>
  <si>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</si>
  <si>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</si>
  <si>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</si>
  <si>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</si>
  <si>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</si>
  <si>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</si>
  <si>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</si>
  <si>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</si>
  <si>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</si>
  <si>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</si>
  <si>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</si>
  <si>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</si>
  <si>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</si>
  <si>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</si>
  <si>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</si>
  <si>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</si>
  <si>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</si>
  <si>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</si>
  <si>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</si>
  <si>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</si>
  <si>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</si>
  <si>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</si>
  <si>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</si>
  <si>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</si>
  <si>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</si>
  <si>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</si>
  <si>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</si>
  <si>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</si>
  <si>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</si>
  <si>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</si>
  <si>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</si>
  <si>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</si>
  <si>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</si>
  <si>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</si>
  <si>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</si>
  <si>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</si>
  <si>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</si>
  <si>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</si>
  <si>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</si>
  <si>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</si>
  <si>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</si>
  <si>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</si>
  <si>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</si>
  <si>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</si>
  <si>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</si>
  <si>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</si>
  <si>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</si>
  <si>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</si>
  <si>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</si>
  <si>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</si>
  <si>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</si>
  <si>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</si>
  <si>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</si>
  <si>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</si>
  <si>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</si>
  <si>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</si>
  <si>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</si>
  <si>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</si>
  <si>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</si>
  <si>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</si>
  <si>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</si>
  <si>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</si>
  <si>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</si>
  <si>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</si>
  <si>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</si>
  <si>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</si>
  <si>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</si>
  <si>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</si>
  <si>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</si>
  <si>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</si>
  <si>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</si>
  <si>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</si>
  <si>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</si>
  <si>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</si>
  <si>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</si>
  <si>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</si>
  <si>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</si>
  <si>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</si>
  <si>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</si>
  <si>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</si>
  <si>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</si>
  <si>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</si>
  <si>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</si>
  <si>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</si>
  <si>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</si>
  <si>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</si>
  <si>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</si>
  <si>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</si>
  <si>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</si>
  <si>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</si>
  <si>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</si>
  <si>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</si>
  <si>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</si>
  <si>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</si>
  <si>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</si>
  <si>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</si>
  <si>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</si>
  <si>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</si>
  <si>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</si>
  <si>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</si>
  <si>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</si>
  <si>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</si>
  <si>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</si>
  <si>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</si>
  <si>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</si>
  <si>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</si>
  <si>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</si>
  <si>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</si>
  <si>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</si>
  <si>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</si>
  <si>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</si>
  <si>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</si>
  <si>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</si>
  <si>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</si>
  <si>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</si>
  <si>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</si>
  <si>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</si>
  <si>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</si>
  <si>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</si>
  <si>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</si>
  <si>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</si>
  <si>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</si>
  <si>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</si>
  <si>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</si>
  <si>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</si>
  <si>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</si>
  <si>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</si>
  <si>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</si>
  <si>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</si>
  <si>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</si>
  <si>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</si>
  <si>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</si>
  <si>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</si>
  <si>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</si>
  <si>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</si>
  <si>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</si>
  <si>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</si>
  <si>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</si>
  <si>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</si>
  <si>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</si>
  <si>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</si>
  <si>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</si>
  <si>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</si>
  <si>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</si>
  <si>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</si>
  <si>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</si>
  <si>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</si>
  <si>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</si>
  <si>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</si>
  <si>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</si>
  <si>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</si>
  <si>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</si>
  <si>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</si>
  <si>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</si>
  <si>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</si>
  <si>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</si>
  <si>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</si>
  <si>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</si>
  <si>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</si>
  <si>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</si>
  <si>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</si>
  <si>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</si>
  <si>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</si>
  <si>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</si>
  <si>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</si>
  <si>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</si>
  <si>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</si>
  <si>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</si>
  <si>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</si>
  <si>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</si>
  <si>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</si>
  <si>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</si>
  <si>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</si>
  <si>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</si>
  <si>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</si>
  <si>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</si>
  <si>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</si>
  <si>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</si>
  <si>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</si>
  <si>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</si>
  <si>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</si>
  <si>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</si>
  <si>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</si>
  <si>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</si>
  <si>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</si>
  <si>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</si>
  <si>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</si>
  <si>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</si>
  <si>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</si>
  <si>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</si>
  <si>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</si>
  <si>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</si>
  <si>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</si>
  <si>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</si>
  <si>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</si>
  <si>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</si>
  <si>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</si>
  <si>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</si>
  <si>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</si>
  <si>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</si>
  <si>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</si>
  <si>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</si>
  <si>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</si>
  <si>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</si>
  <si>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</si>
  <si>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</si>
  <si>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</si>
  <si>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</si>
  <si>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</si>
  <si>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</si>
  <si>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</si>
  <si>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</si>
  <si>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</si>
  <si>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</si>
  <si>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</si>
  <si>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</si>
  <si>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</si>
  <si>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</si>
  <si>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</si>
  <si>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</si>
  <si>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</si>
  <si>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</si>
  <si>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</si>
  <si>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</si>
  <si>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</si>
  <si>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</si>
  <si>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</si>
  <si>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</si>
  <si>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</si>
  <si>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</si>
  <si>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</si>
  <si>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</si>
  <si>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</si>
  <si>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</si>
  <si>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</si>
  <si>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</si>
  <si>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</si>
  <si>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</si>
  <si>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</si>
  <si>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</si>
  <si>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</si>
  <si>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</si>
  <si>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</si>
  <si>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</si>
  <si>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</si>
  <si>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</si>
  <si>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</si>
  <si>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</si>
  <si>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</si>
  <si>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</si>
  <si>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</si>
  <si>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</si>
  <si>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</si>
  <si>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</si>
  <si>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</si>
  <si>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</si>
  <si>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</si>
  <si>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</si>
  <si>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</si>
  <si>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</si>
  <si>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</si>
  <si>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</si>
  <si>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</si>
  <si>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</si>
  <si>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</si>
  <si>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</si>
  <si>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</si>
  <si>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</si>
  <si>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</si>
  <si>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</si>
  <si>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</si>
  <si>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</si>
  <si>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</si>
  <si>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</si>
  <si>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</si>
  <si>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</si>
  <si>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</si>
  <si>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</si>
  <si>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</si>
  <si>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</si>
  <si>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</si>
  <si>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</si>
  <si>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</si>
  <si>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</si>
  <si>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</si>
  <si>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</si>
  <si>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</si>
  <si>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</si>
  <si>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</si>
  <si>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</si>
  <si>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</si>
  <si>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</si>
  <si>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</si>
  <si>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</si>
  <si>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</si>
  <si>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</si>
  <si>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</si>
  <si>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</si>
  <si>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</si>
  <si>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</si>
  <si>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</si>
  <si>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</si>
  <si>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</si>
  <si>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</si>
  <si>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</si>
  <si>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</si>
  <si>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</si>
  <si>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</si>
  <si>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</si>
  <si>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</si>
  <si>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</si>
  <si>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</si>
  <si>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</si>
  <si>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</si>
  <si>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</si>
  <si>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</si>
  <si>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</si>
  <si>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</si>
  <si>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</si>
  <si>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</si>
  <si>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</si>
  <si>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</si>
  <si>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</si>
  <si>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</si>
  <si>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</si>
  <si>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</si>
  <si>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</si>
  <si>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</si>
  <si>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</si>
  <si>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</si>
  <si>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</si>
  <si>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</si>
  <si>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</si>
  <si>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</si>
  <si>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</si>
  <si>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</si>
  <si>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</si>
  <si>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</si>
  <si>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</si>
  <si>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</si>
  <si>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</si>
  <si>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</si>
  <si>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</si>
  <si>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</si>
  <si>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</si>
  <si>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</si>
  <si>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</si>
  <si>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</si>
  <si>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</si>
  <si>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</si>
  <si>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</si>
  <si>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</si>
  <si>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</si>
  <si>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</si>
  <si>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</si>
  <si>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</si>
  <si>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</si>
  <si>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</si>
  <si>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</si>
  <si>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</si>
  <si>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</si>
  <si>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</si>
  <si>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</si>
  <si>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</si>
  <si>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</si>
  <si>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</si>
  <si>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</si>
  <si>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</si>
  <si>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</si>
  <si>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</si>
  <si>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</si>
  <si>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</si>
  <si>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</si>
  <si>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</si>
  <si>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</si>
  <si>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</si>
  <si>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</si>
  <si>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</si>
  <si>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</si>
  <si>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</si>
  <si>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</si>
  <si>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</si>
  <si>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</si>
  <si>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</si>
  <si>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</si>
  <si>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</si>
  <si>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</si>
  <si>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</si>
  <si>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</si>
  <si>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</si>
  <si>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</si>
  <si>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</si>
  <si>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</si>
  <si>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</si>
  <si>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</si>
  <si>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</si>
  <si>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</si>
  <si>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</si>
  <si>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</si>
  <si>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</si>
  <si>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</si>
  <si>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</si>
  <si>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</si>
  <si>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</si>
  <si>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</si>
  <si>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</si>
  <si>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</si>
  <si>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</si>
  <si>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</si>
  <si>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</si>
  <si>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</si>
  <si>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</si>
  <si>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</si>
  <si>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</si>
  <si>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</si>
  <si>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</si>
  <si>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</si>
  <si>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</si>
  <si>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</si>
  <si>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</si>
  <si>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</si>
  <si>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</si>
  <si>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</si>
  <si>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</si>
  <si>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</si>
  <si>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</si>
  <si>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</si>
  <si>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</si>
  <si>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</si>
  <si>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</si>
  <si>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</si>
  <si>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</si>
  <si>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</si>
  <si>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</si>
  <si>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</si>
  <si>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</si>
  <si>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</si>
  <si>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</si>
  <si>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</si>
  <si>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</si>
  <si>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</si>
  <si>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</si>
  <si>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</si>
  <si>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</si>
  <si>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</si>
  <si>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</si>
  <si>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</si>
  <si>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</si>
  <si>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</si>
  <si>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</si>
  <si>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</si>
  <si>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</si>
  <si>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</si>
  <si>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</si>
  <si>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</si>
  <si>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</si>
  <si>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</si>
  <si>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</si>
  <si>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</si>
  <si>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</si>
  <si>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</si>
  <si>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</si>
  <si>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</si>
  <si>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</si>
  <si>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</si>
  <si>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</si>
  <si>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</si>
  <si>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</si>
  <si>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</si>
  <si>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</si>
  <si>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</si>
  <si>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</si>
  <si>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</si>
  <si>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</si>
  <si>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</si>
  <si>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</si>
  <si>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</si>
  <si>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</si>
  <si>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</si>
  <si>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</si>
  <si>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</si>
  <si>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</si>
  <si>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</si>
  <si>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</si>
  <si>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</si>
  <si>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</si>
  <si>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</si>
  <si>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</si>
  <si>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</si>
  <si>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</si>
  <si>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</si>
  <si>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</si>
  <si>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</si>
  <si>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</si>
  <si>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</si>
  <si>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</si>
  <si>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</si>
  <si>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</si>
  <si>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</si>
  <si>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</si>
  <si>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</si>
  <si>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</si>
  <si>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</si>
  <si>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</si>
  <si>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</si>
  <si>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</si>
  <si>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</si>
  <si>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</si>
  <si>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</si>
  <si>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</si>
  <si>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</si>
  <si>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</si>
  <si>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</si>
  <si>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</si>
  <si>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</si>
  <si>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</si>
  <si>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</si>
  <si>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</si>
  <si>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</si>
  <si>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</si>
  <si>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</si>
  <si>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</si>
  <si>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</si>
  <si>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</si>
  <si>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</si>
  <si>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</si>
  <si>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</si>
  <si>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</si>
  <si>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</si>
  <si>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</si>
  <si>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</si>
  <si>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</si>
  <si>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</si>
  <si>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</si>
  <si>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</si>
  <si>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</si>
  <si>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</si>
  <si>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</si>
  <si>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</si>
  <si>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</si>
  <si>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</si>
  <si>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</si>
  <si>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</si>
  <si>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</si>
  <si>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</si>
  <si>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</si>
  <si>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</si>
  <si>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</si>
  <si>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</si>
  <si>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</si>
  <si>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</si>
  <si>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</si>
  <si>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</si>
  <si>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</si>
  <si>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</si>
  <si>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</si>
  <si>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</si>
  <si>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</si>
  <si>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</si>
  <si>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</si>
  <si>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</si>
  <si>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</si>
  <si>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</si>
  <si>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</si>
  <si>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</si>
  <si>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</si>
  <si>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</si>
  <si>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</si>
  <si>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</si>
  <si>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</si>
  <si>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</si>
  <si>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</si>
  <si>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</si>
  <si>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</si>
  <si>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</si>
  <si>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</si>
  <si>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</si>
  <si>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</si>
  <si>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</si>
  <si>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</si>
  <si>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</si>
  <si>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</si>
  <si>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</si>
  <si>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</si>
  <si>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</si>
  <si>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</si>
  <si>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</si>
  <si>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</si>
  <si>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</si>
  <si>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</si>
  <si>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</si>
  <si>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</si>
  <si>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</si>
  <si>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</si>
  <si>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</si>
  <si>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</si>
  <si>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</si>
  <si>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</si>
  <si>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</si>
  <si>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</si>
  <si>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</si>
  <si>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</si>
  <si>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</si>
  <si>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</si>
  <si>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</si>
  <si>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</si>
  <si>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</si>
  <si>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</si>
  <si>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</si>
  <si>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</si>
  <si>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</si>
  <si>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</si>
  <si>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</si>
  <si>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</si>
  <si>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</si>
  <si>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</si>
  <si>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</si>
  <si>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</si>
  <si>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</si>
  <si>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</si>
  <si>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</si>
  <si>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</si>
  <si>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</si>
  <si>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</si>
  <si>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</si>
  <si>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</si>
  <si>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</si>
  <si>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</si>
  <si>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</si>
  <si>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</si>
  <si>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</si>
  <si>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</si>
  <si>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</si>
  <si>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</si>
  <si>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</si>
  <si>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</si>
  <si>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</si>
  <si>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</si>
  <si>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</si>
  <si>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</si>
  <si>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</si>
  <si>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</si>
  <si>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</si>
  <si>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</si>
  <si>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</si>
  <si>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</si>
  <si>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</si>
  <si>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</si>
  <si>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</si>
  <si>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</si>
  <si>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</si>
  <si>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</si>
  <si>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</si>
  <si>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</si>
  <si>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</si>
  <si>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</si>
  <si>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</si>
  <si>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</si>
  <si>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</si>
  <si>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</si>
  <si>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</si>
  <si>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</si>
  <si>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</si>
  <si>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</si>
  <si>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</si>
  <si>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</si>
  <si>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</si>
  <si>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</si>
  <si>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</si>
  <si>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</si>
  <si>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</si>
  <si>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</si>
  <si>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</si>
  <si>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</si>
  <si>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</si>
  <si>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</si>
  <si>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</si>
  <si>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</si>
  <si>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</si>
  <si>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</si>
  <si>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</si>
  <si>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</si>
  <si>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</si>
  <si>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</si>
  <si>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</si>
  <si>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</si>
  <si>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</si>
  <si>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</si>
  <si>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</si>
  <si>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</si>
  <si>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</si>
  <si>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</si>
  <si>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</si>
  <si>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</si>
  <si>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</si>
  <si>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</si>
  <si>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</si>
  <si>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</si>
  <si>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</si>
  <si>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</si>
  <si>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</si>
  <si>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</si>
  <si>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</si>
  <si>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</si>
  <si>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</si>
  <si>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</si>
  <si>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</si>
  <si>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</si>
  <si>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</si>
  <si>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</si>
  <si>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</si>
  <si>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</si>
  <si>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</si>
  <si>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</si>
  <si>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</si>
  <si>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</si>
  <si>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</si>
  <si>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</si>
  <si>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</si>
  <si>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</si>
  <si>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</si>
  <si>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</si>
  <si>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</si>
  <si>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</si>
  <si>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</si>
  <si>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</si>
  <si>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</si>
  <si>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</si>
  <si>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</si>
  <si>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</si>
  <si>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</si>
  <si>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</si>
  <si>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</si>
  <si>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</si>
  <si>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</si>
  <si>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</si>
  <si>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</si>
  <si>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</si>
  <si>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</si>
  <si>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</si>
  <si>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</si>
  <si>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</si>
  <si>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</si>
  <si>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</si>
  <si>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</si>
  <si>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</si>
  <si>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</si>
  <si>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</si>
  <si>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</si>
  <si>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</si>
  <si>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</si>
  <si>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</si>
  <si>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</si>
  <si>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</si>
  <si>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</si>
  <si>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</si>
  <si>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</si>
  <si>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</si>
  <si>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</si>
  <si>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</si>
  <si>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</si>
  <si>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</si>
  <si>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</si>
  <si>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</si>
  <si>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</si>
  <si>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</si>
  <si>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</si>
  <si>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</si>
  <si>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</si>
  <si>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</si>
  <si>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</si>
  <si>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</si>
  <si>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</si>
  <si>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</si>
  <si>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</si>
  <si>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</si>
  <si>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</si>
  <si>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</si>
  <si>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</si>
  <si>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</si>
  <si>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</si>
  <si>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</si>
  <si>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</si>
  <si>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</si>
  <si>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</si>
  <si>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</si>
  <si>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</si>
  <si>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</si>
  <si>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</si>
  <si>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</si>
  <si>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</si>
  <si>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</si>
  <si>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</si>
  <si>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</si>
  <si>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</si>
  <si>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</si>
  <si>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</si>
  <si>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</si>
  <si>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</si>
  <si>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</si>
  <si>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</si>
  <si>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</si>
  <si>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</si>
  <si>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</si>
  <si>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</si>
  <si>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</si>
  <si>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</si>
  <si>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</si>
  <si>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</si>
  <si>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</si>
  <si>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</si>
  <si>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</si>
  <si>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</si>
  <si>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</si>
  <si>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</si>
  <si>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</si>
  <si>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</si>
  <si>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</si>
  <si>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</si>
  <si>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</si>
  <si>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</si>
  <si>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</si>
  <si>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</si>
  <si>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</si>
  <si>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</si>
  <si>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</si>
  <si>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</si>
  <si>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</si>
  <si>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</si>
  <si>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</si>
  <si>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</si>
  <si>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</si>
  <si>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</si>
  <si>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</si>
  <si>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</si>
  <si>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</si>
  <si>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</si>
  <si>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</si>
  <si>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</si>
  <si>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</si>
  <si>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</si>
  <si>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</si>
  <si>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</si>
  <si>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</si>
  <si>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</si>
  <si>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</si>
  <si>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</si>
  <si>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</si>
  <si>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</si>
  <si>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</si>
  <si>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</si>
  <si>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</si>
  <si>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</si>
  <si>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</si>
  <si>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</si>
  <si>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</si>
  <si>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</si>
  <si>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</si>
  <si>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</si>
  <si>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</si>
  <si>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</si>
  <si>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</si>
  <si>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</si>
  <si>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</si>
  <si>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</si>
  <si>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</si>
  <si>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</si>
  <si>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</si>
  <si>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</si>
  <si>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</si>
  <si>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</si>
  <si>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</si>
  <si>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</si>
  <si>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</si>
  <si>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</si>
  <si>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</si>
  <si>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</si>
  <si>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</si>
  <si>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</si>
  <si>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</si>
  <si>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</si>
  <si>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</si>
  <si>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</si>
  <si>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</si>
  <si>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</si>
  <si>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</si>
  <si>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</si>
  <si>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</si>
  <si>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</si>
  <si>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</si>
  <si>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</si>
  <si>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</si>
  <si>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</si>
  <si>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</si>
  <si>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</si>
  <si>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</si>
  <si>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</si>
  <si>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</si>
  <si>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</si>
  <si>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</si>
  <si>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</si>
  <si>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</si>
  <si>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</si>
  <si>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</si>
  <si>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</si>
  <si>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</si>
  <si>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</si>
  <si>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</si>
  <si>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</si>
  <si>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</si>
  <si>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</si>
  <si>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</si>
  <si>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</si>
  <si>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</si>
  <si>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</si>
  <si>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</si>
  <si>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</si>
  <si>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</si>
  <si>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</si>
  <si>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</si>
  <si>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</si>
  <si>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</si>
  <si>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</si>
  <si>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</si>
  <si>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</si>
  <si>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</si>
  <si>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</si>
  <si>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</si>
  <si>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</si>
  <si>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</si>
  <si>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</si>
  <si>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</si>
  <si>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</si>
  <si>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</si>
  <si>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</si>
  <si>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</si>
  <si>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</si>
  <si>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</si>
  <si>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</si>
  <si>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</si>
  <si>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</si>
  <si>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</si>
  <si>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</si>
  <si>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</si>
  <si>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</si>
  <si>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</si>
  <si>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</si>
  <si>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</si>
  <si>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</si>
  <si>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</si>
  <si>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</si>
  <si>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</si>
  <si>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</si>
  <si>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</si>
  <si>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</si>
  <si>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</si>
  <si>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</si>
  <si>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</si>
  <si>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</si>
  <si>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</si>
  <si>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</si>
  <si>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</si>
  <si>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</si>
  <si>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</si>
  <si>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</si>
  <si>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</si>
  <si>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</si>
  <si>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</si>
  <si>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</si>
  <si>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</si>
  <si>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</si>
  <si>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</si>
  <si>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</si>
  <si>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</si>
  <si>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</si>
  <si>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</si>
  <si>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</si>
  <si>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</si>
  <si>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</si>
  <si>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</si>
  <si>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</si>
  <si>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</si>
  <si>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</si>
  <si>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</si>
  <si>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</si>
  <si>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</si>
  <si>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</si>
  <si>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</si>
  <si>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</si>
  <si>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</si>
  <si>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</si>
  <si>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</si>
  <si>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</si>
  <si>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</si>
  <si>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</si>
  <si>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</si>
  <si>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</si>
  <si>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</si>
  <si>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</si>
  <si>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</si>
  <si>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</si>
  <si>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</si>
  <si>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</si>
  <si>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</si>
  <si>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</si>
  <si>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</si>
  <si>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</si>
  <si>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</si>
  <si>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</si>
  <si>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</si>
  <si>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</si>
  <si>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</si>
  <si>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</si>
  <si>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</si>
  <si>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</si>
  <si>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</si>
  <si>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</si>
  <si>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</si>
  <si>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</si>
  <si>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</si>
  <si>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</si>
  <si>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</si>
  <si>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</si>
  <si>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</si>
  <si>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</si>
  <si>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</si>
  <si>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</si>
  <si>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</si>
  <si>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</si>
  <si>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</si>
  <si>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</si>
  <si>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</si>
  <si>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</si>
  <si>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</si>
  <si>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</si>
  <si>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</si>
  <si>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</si>
  <si>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</si>
  <si>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</si>
  <si>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</si>
  <si>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</si>
  <si>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</si>
  <si>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</si>
  <si>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</si>
  <si>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</si>
  <si>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</si>
  <si>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</si>
  <si>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</si>
  <si>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</si>
  <si>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</si>
  <si>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</si>
  <si>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</si>
  <si>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</si>
  <si>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</si>
  <si>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</si>
  <si>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</si>
  <si>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</si>
  <si>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</si>
  <si>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</si>
  <si>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</si>
  <si>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</si>
  <si>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</si>
  <si>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</si>
  <si>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</si>
  <si>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</si>
  <si>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</si>
  <si>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</si>
  <si>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</si>
  <si>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</si>
  <si>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</si>
  <si>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</si>
  <si>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</si>
  <si>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</si>
  <si>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</si>
  <si>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</si>
  <si>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</si>
  <si>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</si>
  <si>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</si>
  <si>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</si>
  <si>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</si>
  <si>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</si>
  <si>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</si>
  <si>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</si>
  <si>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</si>
  <si>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</si>
  <si>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</si>
  <si>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</si>
  <si>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</si>
  <si>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</si>
  <si>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</si>
  <si>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</si>
  <si>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</si>
  <si>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</si>
  <si>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</si>
  <si>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</si>
  <si>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</si>
  <si>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</si>
  <si>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</si>
  <si>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</si>
  <si>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</si>
  <si>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</si>
  <si>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</si>
  <si>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</si>
  <si>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</si>
  <si>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</si>
  <si>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</si>
  <si>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</si>
  <si>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</si>
  <si>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</si>
  <si>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</si>
  <si>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</si>
  <si>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</si>
  <si>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</si>
  <si>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</si>
  <si>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</si>
  <si>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</si>
  <si>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</si>
  <si>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</si>
  <si>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</si>
  <si>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</si>
  <si>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</si>
  <si>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</si>
  <si>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</si>
  <si>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</si>
  <si>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</si>
  <si>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</si>
  <si>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</si>
  <si>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</si>
  <si>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</si>
  <si>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</si>
  <si>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</si>
  <si>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</si>
  <si>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</si>
  <si>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</si>
  <si>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</si>
  <si>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</si>
  <si>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</si>
  <si>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</si>
  <si>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</si>
  <si>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</si>
  <si>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</si>
  <si>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</si>
  <si>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</si>
  <si>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</si>
  <si>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</si>
  <si>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</si>
  <si>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</si>
  <si>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</si>
  <si>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</si>
  <si>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</si>
  <si>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</si>
  <si>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</si>
  <si>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</si>
  <si>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</si>
  <si>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</si>
  <si>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</si>
  <si>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</si>
  <si>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</si>
  <si>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</si>
  <si>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</si>
  <si>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</si>
  <si>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</si>
  <si>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</si>
  <si>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</si>
  <si>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</si>
  <si>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</si>
  <si>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</si>
  <si>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</si>
  <si>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</si>
  <si>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</si>
  <si>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</si>
  <si>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</si>
  <si>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</si>
  <si>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</si>
  <si>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</si>
  <si>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</si>
  <si>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</si>
  <si>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</si>
  <si>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</si>
  <si>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</si>
  <si>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</si>
  <si>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</si>
  <si>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</si>
  <si>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</si>
  <si>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</si>
  <si>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</si>
  <si>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</si>
  <si>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</si>
  <si>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</si>
  <si>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</si>
  <si>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</si>
  <si>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</si>
  <si>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</si>
  <si>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</si>
  <si>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</si>
  <si>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</si>
  <si>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</si>
  <si>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</si>
  <si>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</si>
  <si>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</si>
  <si>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</si>
  <si>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</si>
  <si>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</si>
  <si>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</si>
  <si>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</si>
  <si>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</si>
  <si>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</si>
  <si>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</si>
  <si>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</si>
  <si>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</si>
  <si>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</si>
  <si>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</si>
  <si>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</si>
  <si>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</si>
  <si>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</si>
  <si>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</si>
  <si>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</si>
  <si>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</si>
  <si>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</si>
  <si>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</si>
  <si>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</si>
  <si>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</si>
  <si>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</si>
  <si>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</si>
  <si>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</si>
  <si>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</si>
  <si>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</si>
  <si>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</si>
  <si>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</si>
  <si>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</si>
  <si>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</si>
  <si>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</si>
  <si>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</si>
  <si>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</si>
  <si>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</si>
  <si>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</si>
  <si>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</si>
  <si>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</si>
  <si>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</si>
  <si>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</si>
  <si>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</si>
  <si>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</si>
  <si>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</si>
  <si>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</si>
  <si>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</si>
  <si>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</si>
  <si>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</si>
  <si>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</si>
  <si>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</si>
  <si>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</si>
  <si>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</si>
  <si>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</si>
  <si>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</si>
  <si>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</si>
  <si>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</si>
  <si>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</si>
  <si>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</si>
  <si>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</si>
  <si>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</si>
  <si>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</si>
  <si>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</si>
  <si>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</si>
  <si>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</si>
  <si>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</si>
  <si>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</si>
  <si>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</si>
  <si>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</si>
  <si>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</si>
  <si>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</si>
  <si>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</si>
  <si>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</si>
  <si>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</si>
  <si>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</si>
  <si>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</si>
  <si>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</si>
  <si>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</si>
  <si>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</si>
  <si>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</si>
  <si>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</si>
  <si>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</si>
  <si>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</si>
  <si>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</si>
  <si>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</si>
  <si>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</si>
  <si>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</si>
  <si>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</si>
  <si>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</si>
  <si>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</si>
  <si>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</si>
  <si>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</si>
  <si>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</si>
  <si>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</si>
  <si>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</si>
  <si>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</si>
  <si>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</si>
  <si>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</si>
  <si>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</si>
  <si>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</si>
  <si>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</si>
  <si>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</si>
  <si>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</si>
  <si>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</si>
  <si>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</si>
  <si>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</si>
  <si>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</si>
  <si>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</si>
  <si>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</si>
  <si>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</si>
  <si>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</si>
  <si>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</si>
  <si>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</si>
  <si>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</si>
  <si>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</si>
  <si>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</si>
  <si>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</si>
  <si>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</si>
  <si>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</si>
  <si>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</si>
  <si>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</si>
  <si>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</si>
  <si>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</si>
  <si>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</si>
  <si>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</si>
  <si>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</si>
  <si>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</si>
  <si>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</si>
  <si>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</si>
  <si>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</si>
  <si>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</si>
  <si>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</si>
  <si>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</si>
  <si>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</si>
  <si>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</si>
  <si>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</si>
  <si>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</si>
  <si>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</si>
  <si>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</si>
  <si>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</si>
  <si>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</si>
  <si>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</si>
  <si>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</si>
  <si>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</si>
  <si>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</si>
  <si>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</si>
  <si>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</si>
  <si>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</si>
  <si>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</si>
  <si>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</si>
  <si>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</si>
  <si>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</si>
  <si>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</si>
  <si>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</si>
  <si>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</si>
  <si>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</si>
  <si>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</si>
  <si>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</si>
  <si>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</si>
  <si>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</si>
  <si>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</si>
  <si>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</si>
  <si>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</si>
  <si>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</si>
  <si>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</si>
  <si>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</si>
  <si>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</si>
  <si>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</si>
  <si>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</si>
  <si>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</si>
  <si>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</si>
  <si>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</si>
  <si>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</si>
  <si>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</si>
  <si>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</si>
  <si>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</si>
  <si>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</si>
  <si>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</si>
  <si>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</si>
  <si>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</si>
  <si>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</si>
  <si>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</si>
  <si>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</si>
  <si>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</si>
  <si>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</si>
  <si>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</si>
  <si>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</si>
  <si>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</si>
  <si>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</si>
  <si>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</si>
  <si>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</si>
  <si>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</si>
  <si>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</si>
  <si>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</si>
  <si>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</si>
  <si>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</si>
  <si>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</si>
  <si>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</si>
  <si>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</si>
  <si>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</si>
  <si>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</si>
  <si>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</si>
  <si>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</si>
  <si>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</si>
  <si>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</si>
  <si>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</si>
  <si>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</si>
  <si>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</si>
  <si>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</si>
  <si>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</si>
  <si>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</si>
  <si>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</si>
  <si>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</si>
  <si>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</si>
  <si>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</si>
  <si>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</si>
  <si>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</si>
  <si>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</si>
  <si>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</si>
  <si>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</si>
  <si>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</si>
  <si>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</si>
  <si>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</si>
  <si>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</si>
  <si>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</si>
  <si>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</si>
  <si>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</si>
  <si>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</si>
  <si>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</si>
  <si>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</si>
  <si>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</si>
  <si>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</si>
  <si>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</si>
  <si>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</si>
  <si>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</si>
  <si>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</si>
  <si>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</si>
  <si>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</si>
  <si>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</si>
  <si>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</si>
  <si>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</si>
  <si>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</si>
  <si>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</si>
  <si>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</si>
  <si>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</si>
  <si>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</si>
  <si>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</si>
  <si>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</si>
  <si>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</si>
  <si>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</si>
  <si>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</si>
  <si>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</si>
  <si>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</si>
  <si>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</si>
  <si>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</si>
  <si>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</si>
  <si>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</si>
  <si>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</si>
  <si>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</si>
  <si>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</si>
  <si>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</si>
  <si>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</si>
  <si>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</si>
  <si>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</si>
  <si>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</si>
  <si>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</si>
  <si>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</si>
  <si>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</si>
  <si>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</si>
  <si>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</si>
  <si>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</si>
  <si>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</si>
  <si>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</si>
  <si>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</si>
  <si>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</si>
  <si>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</si>
  <si>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</si>
  <si>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</si>
  <si>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</si>
  <si>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</si>
  <si>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</si>
  <si>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</si>
  <si>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</si>
  <si>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</si>
  <si>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</si>
  <si>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</si>
  <si>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</si>
  <si>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</si>
  <si>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</si>
  <si>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</si>
  <si>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</si>
  <si>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</si>
  <si>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</si>
  <si>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</si>
  <si>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</si>
  <si>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</si>
  <si>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</si>
  <si>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</si>
  <si>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</si>
  <si>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</si>
  <si>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</si>
  <si>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</si>
  <si>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</si>
  <si>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</si>
  <si>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</si>
  <si>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</si>
  <si>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</si>
  <si>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</si>
  <si>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</si>
  <si>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</si>
  <si>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</si>
  <si>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</si>
  <si>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</si>
  <si>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</si>
  <si>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</si>
  <si>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</si>
  <si>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</si>
  <si>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</si>
  <si>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</si>
  <si>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</si>
  <si>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</si>
  <si>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</si>
  <si>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</si>
  <si>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</si>
  <si>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</si>
  <si>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</si>
  <si>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</si>
  <si>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</si>
  <si>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</si>
  <si>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</si>
  <si>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</si>
  <si>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</si>
  <si>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</si>
  <si>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</si>
  <si>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</si>
  <si>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</si>
  <si>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</si>
  <si>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</si>
  <si>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</si>
  <si>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</si>
  <si>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</si>
  <si>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</si>
  <si>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</si>
  <si>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</si>
  <si>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</si>
  <si>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</si>
  <si>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</si>
  <si>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</si>
  <si>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</si>
  <si>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</si>
  <si>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</si>
  <si>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</si>
  <si>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</si>
  <si>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</si>
  <si>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</si>
  <si>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</si>
  <si>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</si>
  <si>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</si>
  <si>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</si>
  <si>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</si>
  <si>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</si>
  <si>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</si>
  <si>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</si>
  <si>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</si>
  <si>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</si>
  <si>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</si>
  <si>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</si>
  <si>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</si>
  <si>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</si>
  <si>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</si>
  <si>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</si>
  <si>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</si>
  <si>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</si>
  <si>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</si>
  <si>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</si>
  <si>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</si>
  <si>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</si>
  <si>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</si>
  <si>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</si>
  <si>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</si>
  <si>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</si>
  <si>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</si>
  <si>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</si>
  <si>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</si>
  <si>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</si>
  <si>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</si>
  <si>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</si>
  <si>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</si>
  <si>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</si>
  <si>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</si>
  <si>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</si>
  <si>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</si>
  <si>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</si>
  <si>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</si>
  <si>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</si>
  <si>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</si>
  <si>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</si>
  <si>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</si>
  <si>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</si>
  <si>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</si>
  <si>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</si>
  <si>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</si>
  <si>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</si>
  <si>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</si>
  <si>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</si>
  <si>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</si>
  <si>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</si>
  <si>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</si>
  <si>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</si>
  <si>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</si>
  <si>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</si>
  <si>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</si>
  <si>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</si>
  <si>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</si>
  <si>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</si>
  <si>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</si>
  <si>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</si>
  <si>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</si>
  <si>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</si>
  <si>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</si>
  <si>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</si>
  <si>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</si>
  <si>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</si>
  <si>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</si>
  <si>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</si>
  <si>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</si>
  <si>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</si>
  <si>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</si>
  <si>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</si>
  <si>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</si>
  <si>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</si>
  <si>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</si>
  <si>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</si>
  <si>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</si>
  <si>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</si>
  <si>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</si>
  <si>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</si>
  <si>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</si>
  <si>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</si>
  <si>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</si>
  <si>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</si>
  <si>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</si>
  <si>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</si>
  <si>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</si>
  <si>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</si>
  <si>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</si>
  <si>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</si>
  <si>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</si>
  <si>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</si>
  <si>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</si>
  <si>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</si>
  <si>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</si>
  <si>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</si>
  <si>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</si>
  <si>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</si>
  <si>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</si>
  <si>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</si>
  <si>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</si>
  <si>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</si>
  <si>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</si>
  <si>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</si>
  <si>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</si>
  <si>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</si>
  <si>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</si>
  <si>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</si>
  <si>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</si>
  <si>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</si>
  <si>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</si>
  <si>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</si>
  <si>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</si>
  <si>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</si>
  <si>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</si>
  <si>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</si>
  <si>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</si>
  <si>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</si>
  <si>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</si>
  <si>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</si>
  <si>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</si>
  <si>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</si>
  <si>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</si>
  <si>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</si>
  <si>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</si>
  <si>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</si>
  <si>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</si>
  <si>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</si>
  <si>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</si>
  <si>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</si>
  <si>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</si>
  <si>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</si>
  <si>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</si>
  <si>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</si>
  <si>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</si>
  <si>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</si>
  <si>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</si>
  <si>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</si>
  <si>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</si>
  <si>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</si>
  <si>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</si>
  <si>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</si>
  <si>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</si>
  <si>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</si>
  <si>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</si>
  <si>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</si>
  <si>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</si>
  <si>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</si>
  <si>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</si>
  <si>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</si>
  <si>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</si>
  <si>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</si>
  <si>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</si>
  <si>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</si>
  <si>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</si>
  <si>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</si>
  <si>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</si>
  <si>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</si>
  <si>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</si>
  <si>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</si>
  <si>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</si>
  <si>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</si>
  <si>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</si>
  <si>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</si>
  <si>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</si>
  <si>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</si>
  <si>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</si>
  <si>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</si>
  <si>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</si>
  <si>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</si>
  <si>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</si>
  <si>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</si>
  <si>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</si>
  <si>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</si>
  <si>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</si>
  <si>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</si>
  <si>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</si>
  <si>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</si>
  <si>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</si>
  <si>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</si>
  <si>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</si>
  <si>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</si>
  <si>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</si>
  <si>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</si>
  <si>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</si>
  <si>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</si>
  <si>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</si>
  <si>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</si>
  <si>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</si>
  <si>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</si>
  <si>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</si>
  <si>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</si>
  <si>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</si>
  <si>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</si>
  <si>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</si>
  <si>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</si>
  <si>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</si>
  <si>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</si>
  <si>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</si>
  <si>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</si>
  <si>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</si>
  <si>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</si>
  <si>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</si>
  <si>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</si>
  <si>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</si>
  <si>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</si>
  <si>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</si>
  <si>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</si>
  <si>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</si>
  <si>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</si>
  <si>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</si>
  <si>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</si>
  <si>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</si>
  <si>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</si>
  <si>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</si>
  <si>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</si>
  <si>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</si>
  <si>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</si>
  <si>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</si>
  <si>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</si>
  <si>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</si>
  <si>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</si>
  <si>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</si>
  <si>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</si>
  <si>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</si>
  <si>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</si>
  <si>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</si>
  <si>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</si>
  <si>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</si>
  <si>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</si>
  <si>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</si>
  <si>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</si>
  <si>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</si>
  <si>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</si>
  <si>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</si>
  <si>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</si>
  <si>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</si>
  <si>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</si>
  <si>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</si>
  <si>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</si>
  <si>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</si>
  <si>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</si>
  <si>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</si>
  <si>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</si>
  <si>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</si>
  <si>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</si>
  <si>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</si>
  <si>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</si>
  <si>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</si>
  <si>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</si>
  <si>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</si>
  <si>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</si>
  <si>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</si>
  <si>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</si>
  <si>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</si>
  <si>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</si>
  <si>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</si>
  <si>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</si>
  <si>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</si>
  <si>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</si>
  <si>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</si>
  <si>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</si>
  <si>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</si>
  <si>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</si>
  <si>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</si>
  <si>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</si>
  <si>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</si>
  <si>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</si>
  <si>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</si>
  <si>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</si>
  <si>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</si>
  <si>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</si>
  <si>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</si>
  <si>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</si>
  <si>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</si>
  <si>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</si>
  <si>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</si>
  <si>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</si>
  <si>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</si>
  <si>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</si>
  <si>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</si>
  <si>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</si>
  <si>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</si>
  <si>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</si>
  <si>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</si>
  <si>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</si>
  <si>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</si>
  <si>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</si>
  <si>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</si>
  <si>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</si>
  <si>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</si>
  <si>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</si>
  <si>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</si>
  <si>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</si>
  <si>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</si>
  <si>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</si>
  <si>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</si>
  <si>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</si>
  <si>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</si>
  <si>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</si>
  <si>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</si>
  <si>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</si>
  <si>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</si>
  <si>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</si>
  <si>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</si>
  <si>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</si>
  <si>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</si>
  <si>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</si>
  <si>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</si>
  <si>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</si>
  <si>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</si>
  <si>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</si>
  <si>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</si>
  <si>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</si>
  <si>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</si>
  <si>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</si>
  <si>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</si>
  <si>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</si>
  <si>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</si>
  <si>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</si>
  <si>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</si>
  <si>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</si>
  <si>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</si>
  <si>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</si>
  <si>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</si>
  <si>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</si>
  <si>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</si>
  <si>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</si>
  <si>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</si>
  <si>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</si>
  <si>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</si>
  <si>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</si>
  <si>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</si>
  <si>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</si>
  <si>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</si>
  <si>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</si>
  <si>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</si>
  <si>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</si>
  <si>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</si>
  <si>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</si>
  <si>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</si>
  <si>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</si>
  <si>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</si>
  <si>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</si>
  <si>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</si>
  <si>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</si>
  <si>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</si>
  <si>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</si>
  <si>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</si>
  <si>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</si>
  <si>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</si>
  <si>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</si>
  <si>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</si>
  <si>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</si>
  <si>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</si>
  <si>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</si>
  <si>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</si>
  <si>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</si>
  <si>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</si>
  <si>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</si>
  <si>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</si>
  <si>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</si>
  <si>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</si>
  <si>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</si>
  <si>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</si>
  <si>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</si>
  <si>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</si>
  <si>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</si>
  <si>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</si>
  <si>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</si>
  <si>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</si>
  <si>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</si>
  <si>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</si>
  <si>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</si>
  <si>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</si>
  <si>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</si>
  <si>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</si>
  <si>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</si>
  <si>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</si>
  <si>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</si>
  <si>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</si>
  <si>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</si>
  <si>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</si>
  <si>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</si>
  <si>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</si>
  <si>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</si>
  <si>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</si>
  <si>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</si>
  <si>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</si>
  <si>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</si>
  <si>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</si>
  <si>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</si>
  <si>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</si>
  <si>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</si>
  <si>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</si>
  <si>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</si>
  <si>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</si>
  <si>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</si>
  <si>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</si>
  <si>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</si>
  <si>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</si>
  <si>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</si>
  <si>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</si>
  <si>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</si>
  <si>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</si>
  <si>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</si>
  <si>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</si>
  <si>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</si>
  <si>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</si>
  <si>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</si>
  <si>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</si>
  <si>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</si>
  <si>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</si>
  <si>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</si>
  <si>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</si>
  <si>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</si>
  <si>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</si>
  <si>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</si>
  <si>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</si>
  <si>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</si>
  <si>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</si>
  <si>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</si>
  <si>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</si>
  <si>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</si>
  <si>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</si>
  <si>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</si>
  <si>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</si>
  <si>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</si>
  <si>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</si>
  <si>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</si>
  <si>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</si>
  <si>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</si>
  <si>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</si>
  <si>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</si>
  <si>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</si>
  <si>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</si>
  <si>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</si>
  <si>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</si>
  <si>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</si>
  <si>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</si>
  <si>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</si>
  <si>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</si>
  <si>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</si>
  <si>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</si>
  <si>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</si>
  <si>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</si>
  <si>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</si>
  <si>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</si>
  <si>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</si>
  <si>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</si>
  <si>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</si>
  <si>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</si>
  <si>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</si>
  <si>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</si>
  <si>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</si>
  <si>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</si>
  <si>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</si>
  <si>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</si>
  <si>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</si>
  <si>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</si>
  <si>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</si>
  <si>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</si>
  <si>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</si>
  <si>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</si>
  <si>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</si>
  <si>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</si>
  <si>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</si>
  <si>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</si>
  <si>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</si>
  <si>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</si>
  <si>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</si>
  <si>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</si>
  <si>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</si>
  <si>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</si>
  <si>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</si>
  <si>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</si>
  <si>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</si>
  <si>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</si>
  <si>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</si>
  <si>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</si>
  <si>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</si>
  <si>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</si>
  <si>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</si>
  <si>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</si>
  <si>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</si>
  <si>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</si>
  <si>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</si>
  <si>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</si>
  <si>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</si>
  <si>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</si>
  <si>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</si>
  <si>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</si>
  <si>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</si>
  <si>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</si>
  <si>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</si>
  <si>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</si>
  <si>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</si>
  <si>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</si>
  <si>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</si>
  <si>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</si>
  <si>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</si>
  <si>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</si>
  <si>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</si>
  <si>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</si>
  <si>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</si>
  <si>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</si>
  <si>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</si>
  <si>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</si>
  <si>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</si>
  <si>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</si>
  <si>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</si>
  <si>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</si>
  <si>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</si>
  <si>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</si>
  <si>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</si>
  <si>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</si>
  <si>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</si>
  <si>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</si>
  <si>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</si>
  <si>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</si>
  <si>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</si>
  <si>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</si>
  <si>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</si>
  <si>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</si>
  <si>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</si>
  <si>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</si>
  <si>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</si>
  <si>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</si>
  <si>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</si>
  <si>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</si>
  <si>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</si>
  <si>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</si>
  <si>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</si>
  <si>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</si>
  <si>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</si>
  <si>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</si>
  <si>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</si>
  <si>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</si>
  <si>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</si>
  <si>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</si>
  <si>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</si>
  <si>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</si>
  <si>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</si>
  <si>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</si>
  <si>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</si>
  <si>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</si>
  <si>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</si>
  <si>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</si>
  <si>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</si>
  <si>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</si>
  <si>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</si>
  <si>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</si>
  <si>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</si>
  <si>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</si>
  <si>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</si>
  <si>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</si>
  <si>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</si>
  <si>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</si>
  <si>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</si>
  <si>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</si>
  <si>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</si>
  <si>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</si>
  <si>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</si>
  <si>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</si>
  <si>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</si>
  <si>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</si>
  <si>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</si>
  <si>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</si>
  <si>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</si>
  <si>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</si>
  <si>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</si>
  <si>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</si>
  <si>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</si>
  <si>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</si>
  <si>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</si>
  <si>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</si>
  <si>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</si>
  <si>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</si>
  <si>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</si>
  <si>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</si>
  <si>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</si>
  <si>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</si>
  <si>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</si>
  <si>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</si>
  <si>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</si>
  <si>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</si>
  <si>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</si>
  <si>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</si>
  <si>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</si>
  <si>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</si>
  <si>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</si>
  <si>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</si>
  <si>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</si>
  <si>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</si>
  <si>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</si>
  <si>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</si>
  <si>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</si>
  <si>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</si>
  <si>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</si>
  <si>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</si>
  <si>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</si>
  <si>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</si>
  <si>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</si>
  <si>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</si>
  <si>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</si>
  <si>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</si>
  <si>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</si>
  <si>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</si>
  <si>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</si>
  <si>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</si>
  <si>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</si>
  <si>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</si>
  <si>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</si>
  <si>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</si>
  <si>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</si>
  <si>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</si>
  <si>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</si>
  <si>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</si>
  <si>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</si>
  <si>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</si>
  <si>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</si>
  <si>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</si>
  <si>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</si>
  <si>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</si>
  <si>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</si>
  <si>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</si>
  <si>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</si>
  <si>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</si>
  <si>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</si>
  <si>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</si>
  <si>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</si>
  <si>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</si>
  <si>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</si>
  <si>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</si>
  <si>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</si>
  <si>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</si>
  <si>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</si>
  <si>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</si>
  <si>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</si>
  <si>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</si>
  <si>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</si>
  <si>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</si>
  <si>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</si>
  <si>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</si>
  <si>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</si>
  <si>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</si>
  <si>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</si>
  <si>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</si>
  <si>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</si>
  <si>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</si>
  <si>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</si>
  <si>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</si>
  <si>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</si>
  <si>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</si>
  <si>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</si>
  <si>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</si>
  <si>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</si>
  <si>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</si>
  <si>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</si>
  <si>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</si>
  <si>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</si>
  <si>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</si>
  <si>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</si>
  <si>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</si>
  <si>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</si>
  <si>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</si>
  <si>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</si>
  <si>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</si>
  <si>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</si>
  <si>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</si>
  <si>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</si>
  <si>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</si>
  <si>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</si>
  <si>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</si>
  <si>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</si>
  <si>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</si>
  <si>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</si>
  <si>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</si>
  <si>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</si>
  <si>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</si>
  <si>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</si>
  <si>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</si>
  <si>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</si>
  <si>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</si>
  <si>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</si>
  <si>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</si>
  <si>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</si>
  <si>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</si>
  <si>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</si>
  <si>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</si>
  <si>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</si>
  <si>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</si>
  <si>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</si>
  <si>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</si>
  <si>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</si>
  <si>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</si>
  <si>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</si>
  <si>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</si>
  <si>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</si>
  <si>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</si>
  <si>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</si>
  <si>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</si>
  <si>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</si>
  <si>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</si>
  <si>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</si>
  <si>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</si>
  <si>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</si>
  <si>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</si>
  <si>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</si>
  <si>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</si>
  <si>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</si>
  <si>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</si>
  <si>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</si>
  <si>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</si>
  <si>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</si>
  <si>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</si>
  <si>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</si>
  <si>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</si>
  <si>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</si>
  <si>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</si>
  <si>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</si>
  <si>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</si>
  <si>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</si>
  <si>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</si>
  <si>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</si>
  <si>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</si>
  <si>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</si>
  <si>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</si>
  <si>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</si>
  <si>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</si>
  <si>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</si>
  <si>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</si>
  <si>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</si>
  <si>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</si>
  <si>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</si>
  <si>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</si>
  <si>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</si>
  <si>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</si>
  <si>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</si>
  <si>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</si>
  <si>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</si>
  <si>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</si>
  <si>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</si>
  <si>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</si>
  <si>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</si>
  <si>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</si>
  <si>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</si>
  <si>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</si>
  <si>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</si>
  <si>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</si>
  <si>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</si>
  <si>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</si>
  <si>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</si>
  <si>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</si>
  <si>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</si>
  <si>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</si>
  <si>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</si>
  <si>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</si>
  <si>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</si>
  <si>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</si>
  <si>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</si>
  <si>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</si>
  <si>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</si>
  <si>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</si>
  <si>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</si>
  <si>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</si>
  <si>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</si>
  <si>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</si>
  <si>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</si>
  <si>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</si>
  <si>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</si>
  <si>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</si>
  <si>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</si>
  <si>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</si>
  <si>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</si>
  <si>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</si>
  <si>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</si>
  <si>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</si>
  <si>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</si>
  <si>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</si>
  <si>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</si>
  <si>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</si>
  <si>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</si>
  <si>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</si>
  <si>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</si>
  <si>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</si>
  <si>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</si>
  <si>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</si>
  <si>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</si>
  <si>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</si>
  <si>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</si>
  <si>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</si>
  <si>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</si>
  <si>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</si>
  <si>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</si>
  <si>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</si>
  <si>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</si>
  <si>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</si>
  <si>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</si>
  <si>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</si>
  <si>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</si>
  <si>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</si>
  <si>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</si>
  <si>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</si>
  <si>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</si>
  <si>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</si>
  <si>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</si>
  <si>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</si>
  <si>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</si>
  <si>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</si>
  <si>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</si>
  <si>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</si>
  <si>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</si>
  <si>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</si>
  <si>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</si>
  <si>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</si>
  <si>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</si>
  <si>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</si>
  <si>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</si>
  <si>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</si>
  <si>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</si>
  <si>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</si>
  <si>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</si>
  <si>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</si>
  <si>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</si>
  <si>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</si>
  <si>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</si>
  <si>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</si>
  <si>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</si>
  <si>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</si>
  <si>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</si>
  <si>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</si>
  <si>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</si>
  <si>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</si>
  <si>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</si>
  <si>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</si>
  <si>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</si>
  <si>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</si>
  <si>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</si>
  <si>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</si>
  <si>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</si>
  <si>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</si>
  <si>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</si>
  <si>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</si>
  <si>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</si>
  <si>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</si>
  <si>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</si>
  <si>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</si>
  <si>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</si>
  <si>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</si>
  <si>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</si>
  <si>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</si>
  <si>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</si>
  <si>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</si>
  <si>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</si>
  <si>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</si>
  <si>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</si>
  <si>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</si>
  <si>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</si>
  <si>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</si>
  <si>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</si>
  <si>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</si>
  <si>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</si>
  <si>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</si>
  <si>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</si>
  <si>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</si>
  <si>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</si>
  <si>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</si>
  <si>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</si>
  <si>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</si>
  <si>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</si>
  <si>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</si>
  <si>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</si>
  <si>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</si>
  <si>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</si>
  <si>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</si>
  <si>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</si>
  <si>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</si>
  <si>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</si>
  <si>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</si>
  <si>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</si>
  <si>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</si>
  <si>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</si>
  <si>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</si>
  <si>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</si>
  <si>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</si>
  <si>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</si>
  <si>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</si>
  <si>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</si>
  <si>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</si>
  <si>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</si>
  <si>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</si>
  <si>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</si>
  <si>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</si>
  <si>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</si>
  <si>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</si>
  <si>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</si>
  <si>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</si>
  <si>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</si>
  <si>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</si>
  <si>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</si>
  <si>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</si>
  <si>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</si>
  <si>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</si>
  <si>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</si>
  <si>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</si>
  <si>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</si>
  <si>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</si>
  <si>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</si>
  <si>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</si>
  <si>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</si>
  <si>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</si>
  <si>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</si>
  <si>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</si>
  <si>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</si>
  <si>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</si>
  <si>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</si>
  <si>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</si>
  <si>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</si>
  <si>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</si>
  <si>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</si>
  <si>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</si>
  <si>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</si>
  <si>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</si>
  <si>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</si>
  <si>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</si>
  <si>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</si>
  <si>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</si>
  <si>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</si>
  <si>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</si>
  <si>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</si>
  <si>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</si>
  <si>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</si>
  <si>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</si>
  <si>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</si>
  <si>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</si>
  <si>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</si>
  <si>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</si>
  <si>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</si>
  <si>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</si>
  <si>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</si>
  <si>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</si>
  <si>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</si>
  <si>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</si>
  <si>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</si>
  <si>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</si>
  <si>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</si>
  <si>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</si>
  <si>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</si>
  <si>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</si>
  <si>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</si>
  <si>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</si>
  <si>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</si>
  <si>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</si>
  <si>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</si>
  <si>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</si>
  <si>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</si>
  <si>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</si>
  <si>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</si>
  <si>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</si>
  <si>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</si>
  <si>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</si>
  <si>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</si>
  <si>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</si>
  <si>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</si>
  <si>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</si>
  <si>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</si>
  <si>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</si>
  <si>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</si>
  <si>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</si>
  <si>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</si>
  <si>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</si>
  <si>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</si>
  <si>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</si>
  <si>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</si>
  <si>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</si>
  <si>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</si>
  <si>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</si>
  <si>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</si>
  <si>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</si>
  <si>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</si>
  <si>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</si>
  <si>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</si>
  <si>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</si>
  <si>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</si>
  <si>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</si>
  <si>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</si>
  <si>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</si>
  <si>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</si>
  <si>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</si>
  <si>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</si>
  <si>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</si>
  <si>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</si>
  <si>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</si>
  <si>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</si>
  <si>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</si>
  <si>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</si>
  <si>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</si>
  <si>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</si>
  <si>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</si>
  <si>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</si>
  <si>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</si>
  <si>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</si>
  <si>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</si>
  <si>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</si>
  <si>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</si>
  <si>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</si>
  <si>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</si>
  <si>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</si>
  <si>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</si>
  <si>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</si>
  <si>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</si>
  <si>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</si>
  <si>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</si>
  <si>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</si>
  <si>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</si>
  <si>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</si>
  <si>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</si>
  <si>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</si>
  <si>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</si>
  <si>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</si>
  <si>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</si>
  <si>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</si>
  <si>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</si>
  <si>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</si>
  <si>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</si>
  <si>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</si>
  <si>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</si>
  <si>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</si>
  <si>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</si>
  <si>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</si>
  <si>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</si>
  <si>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</si>
  <si>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</si>
  <si>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</si>
  <si>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</si>
  <si>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</si>
  <si>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</si>
  <si>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</si>
  <si>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</si>
  <si>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</si>
  <si>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</si>
  <si>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</si>
  <si>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</si>
  <si>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</si>
  <si>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</si>
  <si>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</si>
  <si>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</si>
  <si>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</si>
  <si>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</si>
  <si>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</si>
  <si>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</si>
  <si>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</si>
  <si>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</si>
  <si>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</si>
  <si>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</si>
  <si>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</si>
  <si>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</si>
  <si>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</si>
  <si>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</si>
  <si>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</si>
  <si>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</si>
  <si>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</si>
  <si>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</si>
  <si>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</si>
  <si>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</si>
  <si>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</si>
  <si>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</si>
  <si>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</si>
  <si>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</si>
  <si>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</si>
  <si>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</si>
  <si>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</si>
  <si>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</si>
  <si>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</si>
  <si>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</si>
  <si>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</si>
  <si>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</si>
  <si>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</si>
  <si>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</si>
  <si>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</si>
  <si>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</si>
  <si>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</si>
  <si>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</si>
  <si>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</si>
  <si>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</si>
  <si>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</si>
  <si>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</si>
  <si>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</si>
  <si>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</si>
  <si>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</si>
  <si>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</si>
  <si>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</si>
  <si>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</si>
  <si>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</si>
  <si>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</si>
  <si>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</si>
  <si>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</si>
  <si>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</si>
  <si>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</si>
  <si>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</si>
  <si>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</si>
  <si>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</si>
  <si>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</si>
  <si>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</si>
  <si>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</si>
  <si>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</si>
  <si>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</si>
  <si>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</si>
  <si>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</si>
  <si>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</si>
  <si>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</si>
  <si>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</si>
  <si>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</si>
  <si>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</si>
  <si>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</si>
  <si>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</si>
  <si>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</si>
  <si>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</si>
  <si>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</si>
  <si>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</si>
  <si>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</si>
  <si>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</si>
  <si>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</si>
  <si>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</si>
  <si>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</si>
  <si>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</si>
  <si>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</si>
  <si>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</si>
  <si>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</si>
  <si>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</si>
  <si>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</si>
  <si>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</si>
  <si>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</si>
  <si>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</si>
  <si>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</si>
  <si>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</si>
  <si>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</si>
  <si>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</si>
  <si>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</si>
  <si>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</si>
  <si>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</si>
  <si>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</si>
  <si>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</si>
  <si>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</si>
  <si>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</si>
  <si>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</si>
  <si>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</si>
  <si>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</si>
  <si>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</si>
  <si>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</si>
  <si>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</si>
  <si>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</si>
  <si>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</si>
  <si>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</si>
  <si>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</si>
  <si>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</si>
  <si>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</si>
  <si>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</si>
  <si>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</si>
  <si>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</si>
  <si>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</si>
  <si>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</si>
  <si>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</si>
  <si>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</si>
  <si>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</si>
  <si>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</si>
  <si>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</si>
  <si>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</si>
  <si>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</si>
  <si>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</si>
  <si>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</si>
  <si>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</si>
  <si>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</si>
  <si>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</si>
  <si>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</si>
  <si>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</si>
  <si>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</si>
  <si>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</si>
  <si>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</si>
  <si>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</si>
  <si>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</si>
  <si>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</si>
  <si>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</si>
  <si>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</si>
  <si>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</si>
  <si>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</si>
  <si>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</si>
  <si>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</si>
  <si>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</si>
  <si>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</si>
  <si>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</si>
  <si>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</si>
  <si>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</si>
  <si>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</si>
  <si>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</si>
  <si>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</si>
  <si>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</si>
  <si>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</si>
  <si>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</si>
  <si>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</si>
  <si>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</si>
  <si>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</si>
  <si>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</si>
  <si>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</si>
  <si>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</si>
  <si>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</si>
  <si>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</si>
  <si>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</si>
  <si>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</si>
  <si>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</si>
  <si>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</si>
  <si>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</si>
  <si>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</si>
  <si>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</si>
  <si>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</si>
  <si>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</si>
  <si>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</si>
  <si>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</si>
  <si>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</si>
  <si>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</si>
  <si>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</si>
  <si>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</si>
  <si>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</si>
  <si>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</si>
  <si>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</si>
  <si>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</si>
  <si>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</si>
  <si>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</si>
  <si>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</si>
  <si>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</si>
  <si>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</si>
  <si>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</si>
  <si>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</si>
  <si>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</si>
  <si>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</si>
  <si>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</si>
  <si>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</si>
  <si>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</si>
  <si>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</si>
  <si>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</si>
  <si>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</si>
  <si>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</si>
  <si>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</si>
  <si>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</si>
  <si>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</si>
  <si>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</si>
  <si>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</si>
  <si>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</si>
  <si>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</si>
  <si>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</si>
  <si>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</si>
  <si>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</si>
  <si>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</si>
  <si>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</si>
  <si>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</si>
  <si>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</si>
  <si>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</si>
  <si>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</si>
  <si>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</si>
  <si>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</si>
  <si>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</si>
  <si>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</si>
  <si>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</si>
  <si>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</si>
  <si>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</si>
  <si>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</si>
  <si>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</si>
  <si>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</si>
  <si>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</si>
  <si>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</si>
  <si>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</si>
  <si>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</si>
  <si>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</si>
  <si>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</si>
  <si>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</si>
  <si>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</si>
  <si>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</si>
  <si>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</si>
  <si>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</si>
  <si>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</si>
  <si>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</si>
  <si>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</si>
  <si>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</si>
  <si>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</si>
  <si>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</si>
  <si>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</si>
  <si>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</si>
  <si>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</si>
  <si>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</si>
  <si>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</si>
  <si>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</si>
  <si>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</si>
  <si>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</si>
  <si>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</si>
  <si>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</si>
  <si>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</si>
  <si>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</si>
  <si>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</si>
  <si>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</si>
  <si>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</si>
  <si>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</si>
  <si>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</si>
  <si>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</si>
  <si>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</si>
  <si>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</si>
  <si>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</si>
  <si>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</si>
  <si>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</si>
  <si>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</si>
  <si>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</si>
  <si>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</si>
  <si>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</si>
  <si>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</si>
  <si>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</si>
  <si>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</si>
  <si>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</si>
  <si>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</si>
  <si>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</si>
  <si>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</si>
  <si>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</si>
  <si>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</si>
  <si>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</si>
  <si>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</si>
  <si>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</si>
  <si>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</si>
  <si>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</si>
  <si>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</si>
  <si>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</si>
  <si>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</si>
  <si>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</si>
  <si>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</si>
  <si>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</si>
  <si>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</si>
  <si>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</si>
  <si>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</si>
  <si>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</si>
  <si>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</si>
  <si>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</si>
  <si>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</si>
  <si>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</si>
  <si>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</si>
  <si>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</si>
  <si>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</si>
  <si>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</si>
  <si>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</si>
  <si>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</si>
  <si>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</si>
  <si>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</si>
  <si>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</si>
  <si>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</si>
  <si>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</si>
  <si>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</si>
  <si>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</si>
  <si>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</si>
  <si>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</si>
  <si>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</si>
  <si>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</si>
  <si>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</si>
  <si>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</si>
  <si>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</si>
  <si>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</si>
  <si>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</si>
  <si>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</si>
  <si>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</si>
  <si>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</si>
  <si>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</si>
  <si>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</si>
  <si>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</si>
  <si>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</si>
  <si>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</si>
  <si>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</si>
  <si>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</si>
  <si>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</si>
  <si>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</si>
  <si>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</si>
  <si>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</si>
  <si>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</si>
  <si>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</si>
  <si>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</si>
  <si>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</si>
  <si>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</si>
  <si>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</si>
  <si>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</si>
  <si>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</si>
  <si>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</si>
  <si>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</si>
  <si>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</si>
  <si>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</si>
  <si>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</si>
  <si>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</si>
  <si>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</si>
  <si>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</si>
  <si>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</si>
  <si>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</si>
  <si>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</si>
  <si>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</si>
  <si>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</si>
  <si>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</si>
  <si>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</si>
  <si>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</si>
  <si>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</si>
  <si>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</si>
  <si>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</si>
  <si>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</si>
  <si>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</si>
  <si>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</si>
  <si>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</si>
  <si>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</si>
  <si>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</si>
  <si>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</si>
  <si>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</si>
  <si>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</si>
  <si>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</si>
  <si>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</si>
  <si>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</si>
  <si>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</si>
  <si>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</si>
  <si>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</si>
  <si>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</si>
  <si>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</si>
  <si>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</si>
  <si>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</si>
  <si>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</si>
  <si>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</si>
  <si>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</si>
  <si>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</si>
  <si>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</si>
  <si>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</si>
  <si>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</si>
  <si>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</si>
  <si>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</si>
  <si>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</si>
  <si>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</si>
  <si>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</si>
  <si>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</si>
  <si>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</si>
  <si>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</si>
  <si>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</si>
  <si>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</si>
  <si>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</si>
  <si>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</si>
  <si>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</si>
  <si>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</si>
  <si>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</si>
  <si>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</si>
  <si>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</si>
  <si>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</si>
  <si>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</si>
  <si>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</si>
  <si>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</si>
  <si>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</si>
  <si>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</si>
  <si>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</si>
  <si>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</si>
  <si>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</si>
  <si>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</si>
  <si>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</si>
  <si>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</si>
  <si>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</si>
  <si>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</si>
  <si>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</si>
  <si>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</si>
  <si>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</si>
  <si>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</si>
  <si>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</si>
  <si>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</si>
  <si>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</si>
  <si>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</si>
  <si>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</si>
  <si>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</si>
  <si>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</si>
  <si>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</si>
  <si>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</si>
  <si>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</si>
  <si>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</si>
  <si>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</si>
  <si>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</si>
  <si>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</si>
  <si>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</si>
  <si>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</si>
  <si>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</si>
  <si>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</si>
  <si>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</si>
  <si>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</si>
  <si>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</si>
  <si>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</si>
  <si>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</si>
  <si>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</si>
  <si>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</si>
  <si>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</si>
  <si>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</si>
  <si>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</si>
  <si>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</si>
  <si>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</si>
  <si>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</si>
  <si>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</si>
  <si>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</si>
  <si>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</si>
  <si>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</si>
  <si>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</si>
  <si>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</si>
  <si>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</si>
  <si>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</si>
  <si>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</si>
  <si>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</si>
  <si>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</si>
  <si>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</si>
  <si>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</si>
  <si>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</si>
  <si>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</si>
  <si>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</si>
  <si>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</si>
  <si>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</si>
  <si>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</si>
  <si>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</si>
  <si>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</si>
  <si>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</si>
  <si>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</si>
  <si>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</si>
  <si>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</si>
  <si>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</si>
  <si>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</si>
  <si>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</si>
  <si>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</si>
  <si>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</si>
  <si>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</si>
  <si>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</si>
  <si>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</si>
  <si>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</si>
  <si>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</si>
  <si>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</si>
  <si>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</si>
  <si>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</si>
  <si>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</si>
  <si>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</si>
  <si>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</si>
  <si>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</si>
  <si>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</si>
  <si>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</si>
  <si>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</si>
  <si>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</si>
  <si>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</si>
  <si>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</si>
  <si>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</si>
  <si>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</si>
  <si>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</si>
  <si>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</si>
  <si>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</si>
  <si>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</si>
  <si>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</si>
  <si>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</si>
  <si>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</si>
  <si>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</si>
  <si>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</si>
  <si>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</si>
  <si>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</si>
  <si>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</si>
  <si>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</si>
  <si>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</si>
  <si>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</si>
  <si>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</si>
  <si>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</si>
  <si>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</si>
  <si>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</si>
  <si>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</si>
  <si>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</si>
  <si>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</si>
  <si>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</si>
  <si>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</si>
  <si>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</si>
  <si>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</si>
  <si>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</si>
  <si>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</si>
  <si>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</si>
  <si>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</si>
  <si>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</si>
  <si>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</si>
  <si>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</si>
  <si>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</si>
  <si>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</si>
  <si>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</si>
  <si>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</si>
  <si>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</si>
  <si>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</si>
  <si>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</si>
  <si>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</si>
  <si>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</si>
  <si>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</si>
  <si>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</si>
  <si>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</si>
  <si>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</si>
  <si>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</si>
  <si>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</si>
  <si>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</si>
  <si>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</si>
  <si>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</si>
  <si>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</si>
  <si>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</si>
  <si>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</si>
  <si>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</si>
  <si>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</si>
  <si>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</si>
  <si>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</si>
  <si>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</si>
  <si>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</si>
  <si>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</si>
  <si>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</si>
  <si>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</si>
  <si>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</si>
  <si>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</si>
  <si>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</si>
  <si>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</si>
  <si>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</si>
  <si>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</si>
  <si>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</si>
  <si>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</si>
  <si>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</si>
  <si>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</si>
  <si>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</si>
  <si>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</si>
  <si>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</si>
  <si>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</si>
  <si>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</si>
  <si>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</si>
  <si>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</si>
  <si>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</si>
  <si>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</si>
  <si>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</si>
  <si>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</si>
  <si>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</si>
  <si>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</si>
  <si>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</si>
  <si>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</si>
  <si>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</si>
  <si>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</si>
  <si>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</si>
  <si>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</si>
  <si>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</si>
  <si>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</si>
  <si>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</si>
  <si>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</si>
  <si>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</si>
  <si>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</si>
  <si>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</si>
  <si>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</si>
  <si>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</si>
  <si>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</si>
  <si>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</si>
  <si>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</si>
  <si>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</si>
  <si>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</si>
  <si>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</si>
  <si>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</si>
  <si>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</si>
  <si>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</si>
  <si>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</si>
  <si>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</si>
  <si>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</si>
  <si>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</si>
  <si>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</si>
  <si>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</si>
  <si>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</si>
  <si>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</si>
  <si>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</si>
  <si>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</si>
  <si>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</si>
  <si>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</si>
  <si>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</si>
  <si>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</si>
  <si>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</si>
  <si>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</si>
  <si>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</si>
  <si>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</si>
  <si>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</si>
  <si>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</si>
  <si>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</si>
  <si>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</si>
  <si>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</si>
  <si>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</si>
  <si>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</si>
  <si>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</si>
  <si>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</si>
  <si>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</si>
  <si>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</si>
  <si>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</si>
  <si>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</si>
  <si>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</si>
  <si>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</si>
  <si>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</si>
  <si>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</si>
  <si>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</si>
  <si>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</si>
  <si>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</si>
  <si>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</si>
  <si>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</si>
  <si>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</si>
  <si>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</si>
  <si>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</si>
  <si>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</si>
  <si>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</si>
  <si>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</si>
  <si>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</si>
  <si>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</si>
  <si>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</si>
  <si>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</si>
  <si>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</si>
  <si>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</si>
  <si>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</si>
  <si>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</si>
  <si>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</si>
  <si>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</si>
  <si>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</si>
  <si>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</si>
  <si>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</si>
  <si>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</si>
  <si>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</si>
  <si>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</si>
  <si>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</si>
  <si>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</si>
  <si>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</si>
  <si>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</si>
  <si>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</si>
  <si>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</si>
  <si>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</si>
  <si>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</si>
  <si>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</si>
  <si>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</si>
  <si>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</si>
  <si>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</si>
  <si>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</si>
  <si>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</si>
  <si>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</si>
  <si>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</si>
  <si>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</si>
  <si>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</si>
  <si>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</si>
  <si>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</si>
  <si>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</si>
  <si>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</si>
  <si>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</si>
  <si>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</si>
  <si>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</si>
  <si>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</si>
  <si>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</si>
  <si>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</si>
  <si>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</si>
  <si>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</si>
  <si>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</si>
  <si>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</si>
  <si>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</si>
  <si>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</si>
  <si>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</si>
  <si>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</si>
  <si>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</si>
  <si>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</si>
  <si>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</si>
  <si>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</si>
  <si>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</si>
  <si>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</si>
  <si>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</si>
  <si>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</si>
  <si>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</si>
  <si>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</si>
  <si>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</si>
  <si>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</si>
  <si>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</si>
  <si>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</si>
  <si>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</si>
  <si>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</si>
  <si>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</si>
  <si>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</si>
  <si>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</si>
  <si>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</si>
  <si>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</si>
  <si>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</si>
  <si>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</si>
  <si>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</si>
  <si>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</si>
  <si>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</si>
  <si>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</si>
  <si>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</si>
  <si>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</si>
  <si>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</si>
  <si>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</si>
  <si>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</si>
  <si>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</si>
  <si>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</si>
  <si>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</si>
  <si>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</si>
  <si>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</si>
  <si>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</si>
  <si>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</si>
  <si>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</si>
  <si>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</si>
  <si>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</si>
  <si>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</si>
  <si>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</si>
  <si>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</si>
  <si>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</si>
  <si>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</si>
  <si>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</si>
  <si>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</si>
  <si>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</si>
  <si>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</si>
  <si>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</si>
  <si>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</si>
  <si>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</si>
  <si>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</si>
  <si>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</si>
  <si>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</si>
  <si>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</si>
  <si>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</si>
  <si>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</si>
  <si>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</si>
  <si>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</si>
  <si>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</si>
  <si>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</si>
  <si>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</si>
  <si>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</si>
  <si>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</si>
  <si>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</si>
  <si>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</si>
  <si>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</si>
  <si>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</si>
  <si>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</si>
  <si>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</si>
  <si>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</si>
  <si>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</si>
  <si>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</si>
  <si>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</si>
  <si>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</si>
  <si>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</si>
  <si>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</si>
  <si>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</si>
  <si>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</si>
  <si>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</si>
  <si>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</si>
  <si>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</si>
  <si>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</si>
  <si>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</si>
  <si>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</si>
  <si>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</si>
  <si>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</si>
  <si>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</si>
  <si>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</si>
  <si>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</si>
  <si>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</si>
  <si>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</si>
  <si>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</si>
  <si>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</si>
  <si>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</si>
  <si>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</si>
  <si>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</si>
  <si>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</si>
  <si>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</si>
  <si>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</si>
  <si>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</si>
  <si>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</si>
  <si>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</si>
  <si>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</si>
  <si>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</si>
  <si>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</si>
  <si>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</si>
  <si>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</si>
  <si>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</si>
  <si>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</si>
  <si>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</si>
  <si>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</si>
  <si>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</si>
  <si>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</si>
  <si>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</si>
  <si>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</si>
  <si>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</si>
  <si>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</si>
  <si>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</si>
  <si>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</si>
  <si>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</si>
  <si>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</si>
  <si>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</si>
  <si>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</si>
  <si>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</si>
  <si>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</si>
  <si>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</si>
  <si>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</si>
  <si>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</si>
  <si>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</si>
  <si>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</si>
  <si>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</si>
  <si>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</si>
  <si>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</si>
  <si>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</si>
  <si>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</si>
  <si>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</si>
  <si>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</si>
  <si>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</si>
  <si>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</si>
  <si>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</si>
  <si>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</si>
  <si>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</si>
  <si>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</si>
  <si>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</si>
  <si>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</si>
  <si>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</si>
  <si>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</si>
  <si>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</si>
  <si>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</si>
  <si>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</si>
  <si>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</si>
  <si>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</si>
  <si>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</si>
  <si>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</si>
  <si>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</si>
  <si>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</si>
  <si>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</si>
  <si>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</si>
  <si>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</si>
  <si>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</si>
  <si>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</si>
  <si>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</si>
  <si>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</si>
  <si>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</si>
  <si>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</si>
  <si>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</si>
  <si>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</si>
  <si>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</si>
  <si>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</si>
  <si>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</si>
  <si>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</si>
  <si>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</si>
  <si>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</si>
  <si>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</si>
  <si>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</si>
  <si>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</si>
  <si>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</si>
  <si>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</si>
  <si>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</si>
  <si>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</si>
  <si>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</si>
  <si>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</si>
  <si>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</si>
  <si>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</si>
  <si>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</si>
  <si>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</si>
  <si>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</si>
  <si>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</si>
  <si>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</si>
  <si>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</si>
  <si>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</si>
  <si>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</si>
  <si>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</si>
  <si>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</si>
  <si>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</si>
  <si>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</si>
  <si>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</si>
  <si>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</si>
  <si>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</si>
  <si>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</si>
  <si>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</si>
  <si>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</si>
  <si>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</si>
  <si>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</si>
  <si>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</si>
  <si>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</si>
  <si>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</si>
  <si>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</si>
  <si>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</si>
  <si>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</si>
  <si>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</si>
  <si>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</si>
  <si>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</si>
  <si>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</si>
  <si>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</si>
  <si>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</si>
  <si>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</si>
  <si>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</si>
  <si>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</si>
  <si>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</si>
  <si>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</si>
  <si>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</si>
  <si>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</si>
  <si>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</si>
  <si>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</si>
  <si>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</si>
  <si>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</si>
  <si>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</si>
  <si>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</si>
  <si>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</si>
  <si>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</si>
  <si>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</si>
  <si>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</si>
  <si>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</si>
  <si>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</si>
  <si>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</si>
  <si>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</si>
  <si>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</si>
  <si>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</si>
  <si>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</si>
  <si>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</si>
  <si>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</si>
  <si>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</si>
  <si>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</si>
  <si>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</si>
  <si>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</si>
  <si>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</si>
  <si>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</si>
  <si>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</si>
  <si>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</si>
  <si>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</si>
  <si>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</si>
  <si>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</si>
  <si>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</si>
  <si>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</si>
  <si>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</si>
  <si>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</si>
  <si>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</si>
  <si>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</si>
  <si>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</si>
  <si>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</si>
  <si>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</si>
  <si>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</si>
  <si>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</si>
  <si>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</si>
  <si>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</si>
  <si>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</si>
  <si>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</si>
  <si>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</si>
  <si>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</si>
  <si>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</si>
  <si>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</si>
  <si>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</si>
  <si>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</si>
  <si>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</si>
  <si>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</si>
  <si>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</si>
  <si>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</si>
  <si>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</si>
  <si>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</si>
  <si>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</si>
  <si>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</si>
  <si>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</si>
  <si>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</si>
  <si>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</si>
  <si>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</si>
  <si>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</si>
  <si>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</si>
  <si>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</si>
  <si>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</si>
  <si>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</si>
  <si>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</si>
  <si>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</si>
  <si>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</si>
  <si>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</si>
  <si>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</si>
  <si>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</si>
  <si>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</si>
  <si>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</si>
  <si>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</si>
  <si>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</si>
  <si>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</si>
  <si>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</si>
  <si>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</si>
  <si>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</si>
  <si>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</si>
  <si>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</si>
  <si>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</si>
  <si>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</si>
  <si>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</si>
  <si>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</si>
  <si>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</si>
  <si>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</si>
  <si>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</si>
  <si>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</si>
  <si>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</si>
  <si>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</si>
  <si>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</si>
  <si>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</si>
  <si>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</si>
  <si>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</si>
  <si>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</si>
  <si>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</si>
  <si>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</si>
  <si>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</si>
  <si>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</si>
  <si>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</si>
  <si>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</si>
  <si>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</si>
  <si>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</si>
  <si>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</si>
  <si>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</si>
  <si>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</si>
  <si>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</si>
  <si>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</si>
  <si>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</si>
  <si>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</si>
  <si>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</si>
  <si>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</si>
  <si>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</si>
  <si>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</si>
  <si>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</si>
  <si>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</si>
  <si>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</si>
  <si>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</si>
  <si>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</si>
  <si>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</si>
  <si>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</si>
  <si>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</si>
  <si>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</si>
  <si>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</si>
  <si>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</si>
  <si>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</si>
  <si>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</si>
  <si>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</si>
  <si>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</si>
  <si>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</si>
  <si>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</si>
  <si>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</si>
  <si>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</si>
  <si>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</si>
  <si>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</si>
  <si>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</si>
  <si>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</si>
  <si>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</si>
  <si>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</si>
  <si>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</si>
  <si>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</si>
  <si>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</si>
  <si>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</si>
  <si>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</si>
  <si>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</si>
  <si>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</si>
  <si>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</si>
  <si>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</si>
  <si>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</si>
  <si>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</si>
  <si>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</si>
  <si>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</si>
  <si>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</si>
  <si>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</si>
  <si>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</si>
  <si>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</si>
  <si>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</si>
  <si>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</si>
  <si>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</si>
  <si>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</si>
  <si>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</si>
  <si>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</si>
  <si>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</si>
  <si>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</si>
  <si>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</si>
  <si>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</si>
  <si>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</si>
  <si>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</si>
  <si>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</si>
  <si>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</si>
  <si>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</si>
  <si>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</si>
  <si>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</si>
  <si>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</si>
  <si>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</si>
  <si>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</si>
  <si>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</si>
  <si>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</si>
  <si>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</si>
  <si>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</si>
  <si>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</si>
  <si>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</si>
  <si>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</si>
  <si>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</si>
  <si>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</si>
  <si>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</si>
  <si>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</si>
  <si>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</si>
  <si>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</si>
  <si>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</si>
  <si>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</si>
  <si>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</si>
  <si>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</si>
  <si>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</si>
  <si>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</si>
  <si>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</si>
  <si>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</si>
  <si>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</si>
  <si>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</si>
  <si>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</si>
  <si>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</si>
  <si>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</si>
  <si>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</si>
  <si>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</si>
  <si>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</si>
  <si>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</si>
  <si>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</si>
  <si>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</si>
  <si>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</si>
  <si>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</si>
  <si>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</si>
  <si>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</si>
  <si>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</si>
  <si>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</si>
  <si>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</si>
  <si>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</si>
  <si>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</si>
  <si>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</si>
  <si>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</si>
  <si>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</si>
  <si>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</si>
  <si>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</si>
  <si>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</si>
  <si>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</si>
  <si>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</si>
  <si>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</si>
  <si>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</si>
  <si>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</si>
  <si>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</si>
  <si>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</si>
  <si>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</si>
  <si>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</si>
  <si>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</si>
  <si>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</si>
  <si>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</si>
  <si>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</si>
  <si>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</si>
  <si>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</si>
  <si>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</si>
  <si>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</si>
  <si>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</si>
  <si>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</si>
  <si>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</si>
  <si>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</si>
  <si>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</si>
  <si>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</si>
  <si>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</si>
  <si>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</si>
  <si>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</si>
  <si>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</si>
  <si>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</si>
  <si>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</si>
  <si>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</si>
  <si>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</si>
  <si>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</si>
  <si>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</si>
  <si>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</si>
  <si>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</si>
  <si>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</si>
  <si>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</si>
  <si>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</si>
  <si>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</si>
  <si>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</si>
  <si>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</si>
  <si>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</si>
  <si>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</si>
  <si>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</si>
  <si>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</si>
  <si>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</si>
  <si>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</si>
  <si>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</si>
  <si>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</si>
  <si>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</si>
  <si>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</si>
  <si>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</si>
  <si>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</si>
  <si>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</si>
  <si>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</si>
  <si>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</si>
  <si>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</si>
  <si>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</si>
  <si>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</si>
  <si>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</si>
  <si>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</si>
  <si>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</si>
  <si>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</si>
  <si>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</si>
  <si>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</si>
  <si>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</si>
  <si>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</si>
  <si>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</si>
  <si>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</si>
  <si>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</si>
  <si>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</si>
  <si>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</si>
  <si>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</si>
  <si>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</si>
  <si>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</si>
  <si>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</si>
  <si>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</si>
  <si>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</si>
  <si>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</si>
  <si>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</si>
  <si>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</si>
  <si>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</si>
  <si>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</si>
  <si>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</si>
  <si>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</si>
  <si>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</si>
  <si>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</si>
  <si>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</si>
  <si>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</si>
  <si>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</si>
  <si>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</si>
  <si>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</si>
  <si>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</si>
  <si>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</si>
  <si>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</si>
  <si>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</si>
  <si>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</si>
  <si>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</si>
  <si>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</si>
  <si>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</si>
  <si>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</si>
  <si>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</si>
  <si>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</si>
  <si>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</si>
  <si>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</si>
  <si>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</si>
  <si>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</si>
  <si>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</si>
  <si>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</si>
  <si>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</si>
  <si>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</si>
  <si>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</si>
  <si>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</si>
  <si>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</si>
  <si>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</si>
  <si>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</si>
  <si>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</si>
  <si>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</si>
  <si>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</si>
  <si>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</si>
  <si>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</si>
  <si>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</si>
  <si>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</si>
  <si>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</si>
  <si>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</si>
  <si>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</si>
  <si>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</si>
  <si>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</si>
  <si>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</si>
  <si>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</si>
  <si>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</si>
  <si>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</si>
  <si>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</si>
  <si>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</si>
  <si>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</si>
  <si>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</si>
  <si>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</si>
  <si>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</si>
  <si>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</si>
  <si>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</si>
  <si>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</si>
  <si>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</si>
  <si>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</si>
  <si>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</si>
  <si>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</si>
  <si>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</si>
  <si>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</si>
  <si>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</si>
  <si>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</si>
  <si>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</si>
  <si>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</si>
  <si>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</si>
  <si>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</si>
  <si>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</si>
  <si>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</si>
  <si>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</si>
  <si>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</si>
  <si>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</si>
  <si>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</si>
  <si>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</si>
  <si>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</si>
  <si>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</si>
  <si>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</si>
  <si>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</si>
  <si>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</si>
  <si>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</si>
  <si>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</si>
  <si>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</si>
  <si>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</si>
  <si>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</si>
  <si>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</si>
  <si>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</si>
  <si>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</si>
  <si>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</si>
  <si>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</si>
  <si>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</si>
  <si>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</si>
  <si>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</si>
  <si>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</si>
  <si>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</si>
  <si>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</si>
  <si>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</si>
  <si>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</si>
  <si>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</si>
  <si>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</si>
  <si>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</si>
  <si>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</si>
  <si>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</si>
  <si>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</si>
  <si>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</si>
  <si>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</si>
  <si>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</si>
  <si>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</si>
  <si>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</si>
  <si>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</si>
  <si>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</si>
  <si>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</si>
  <si>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</si>
  <si>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</si>
  <si>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</si>
  <si>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</si>
  <si>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</si>
  <si>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</si>
  <si>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</si>
  <si>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</si>
  <si>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</si>
  <si>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</si>
  <si>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</si>
  <si>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</si>
  <si>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</si>
  <si>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</si>
  <si>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</si>
  <si>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</si>
  <si>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</si>
  <si>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</si>
  <si>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</si>
  <si>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</si>
  <si>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</si>
  <si>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</si>
  <si>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</si>
  <si>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</si>
  <si>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</si>
  <si>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</si>
  <si>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</si>
  <si>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</si>
  <si>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</si>
  <si>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</si>
  <si>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</si>
  <si>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</si>
  <si>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</si>
  <si>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</si>
  <si>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</si>
  <si>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</si>
  <si>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</si>
  <si>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</si>
  <si>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</si>
  <si>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</si>
  <si>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</si>
  <si>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</si>
  <si>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</si>
  <si>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</si>
  <si>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</si>
  <si>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</si>
  <si>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</si>
  <si>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</si>
  <si>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</si>
  <si>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</si>
  <si>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</si>
  <si>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</si>
  <si>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</si>
  <si>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</si>
  <si>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</si>
  <si>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</si>
  <si>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</si>
  <si>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</si>
  <si>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</si>
  <si>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</si>
  <si>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</si>
  <si>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</si>
  <si>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</si>
  <si>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</si>
  <si>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</si>
  <si>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</si>
  <si>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</si>
  <si>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</si>
  <si>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</si>
  <si>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</si>
  <si>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</si>
  <si>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</si>
  <si>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</si>
  <si>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</si>
  <si>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</si>
  <si>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</si>
  <si>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</si>
  <si>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</si>
  <si>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</si>
  <si>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</si>
  <si>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</si>
  <si>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</si>
  <si>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</si>
  <si>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</si>
  <si>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</si>
  <si>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</si>
  <si>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</si>
  <si>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</si>
  <si>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</si>
  <si>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</si>
  <si>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</si>
  <si>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</si>
  <si>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</si>
  <si>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</si>
  <si>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</si>
  <si>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</si>
  <si>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</si>
  <si>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</si>
  <si>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</si>
  <si>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</si>
  <si>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</si>
  <si>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</si>
  <si>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</si>
  <si>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</si>
  <si>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</si>
  <si>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</si>
  <si>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</si>
  <si>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</si>
  <si>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</si>
  <si>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</si>
  <si>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</si>
  <si>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</si>
  <si>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</si>
  <si>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</si>
  <si>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</si>
  <si>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</si>
  <si>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</si>
  <si>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</si>
  <si>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</si>
  <si>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</si>
  <si>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</si>
  <si>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</si>
  <si>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</si>
  <si>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</si>
  <si>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</si>
  <si>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</si>
  <si>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</si>
  <si>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</si>
  <si>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</si>
  <si>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</si>
  <si>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</si>
  <si>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</si>
  <si>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</si>
  <si>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</si>
  <si>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</si>
  <si>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</si>
  <si>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</si>
  <si>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</si>
  <si>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</si>
  <si>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</si>
  <si>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</si>
  <si>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</si>
  <si>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</si>
  <si>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</si>
  <si>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</si>
  <si>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</si>
  <si>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</si>
  <si>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</si>
  <si>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</si>
  <si>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</si>
  <si>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</si>
  <si>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</si>
  <si>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</si>
  <si>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</si>
  <si>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</si>
  <si>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</si>
  <si>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</si>
  <si>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</si>
  <si>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</si>
  <si>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</si>
  <si>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</si>
  <si>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</si>
  <si>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</si>
  <si>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</si>
  <si>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</si>
  <si>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</si>
  <si>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</si>
  <si>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</si>
  <si>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</si>
  <si>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</si>
  <si>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</si>
  <si>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</si>
  <si>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</si>
  <si>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</si>
  <si>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</si>
  <si>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</si>
  <si>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</si>
  <si>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</si>
  <si>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</si>
  <si>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</si>
  <si>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</si>
  <si>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</si>
  <si>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</si>
  <si>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</si>
  <si>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</si>
  <si>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</si>
  <si>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</si>
  <si>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</si>
  <si>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</si>
  <si>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</si>
  <si>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</si>
  <si>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</si>
  <si>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</si>
  <si>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</si>
  <si>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</si>
  <si>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</si>
  <si>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</si>
  <si>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</si>
  <si>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</si>
  <si>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</si>
  <si>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</si>
  <si>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</si>
  <si>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</si>
  <si>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</si>
  <si>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</si>
  <si>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</si>
  <si>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</si>
  <si>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</si>
  <si>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</si>
  <si>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</si>
  <si>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</si>
  <si>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</si>
  <si>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</si>
  <si>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</si>
  <si>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</si>
  <si>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</si>
  <si>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</si>
  <si>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</si>
  <si>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</si>
  <si>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</si>
  <si>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</si>
  <si>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</si>
  <si>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</si>
  <si>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</si>
  <si>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</si>
  <si>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</si>
  <si>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</si>
  <si>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</si>
  <si>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</si>
  <si>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</si>
  <si>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</si>
  <si>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</si>
  <si>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</si>
  <si>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</si>
  <si>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</si>
  <si>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</si>
  <si>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</si>
  <si>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</si>
  <si>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</si>
  <si>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</si>
  <si>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</si>
  <si>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</si>
  <si>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</si>
  <si>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</si>
  <si>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</si>
  <si>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</si>
  <si>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</si>
  <si>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</si>
  <si>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</si>
  <si>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</si>
  <si>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</si>
  <si>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</si>
  <si>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</si>
  <si>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</si>
  <si>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</si>
  <si>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</si>
  <si>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</si>
  <si>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</si>
  <si>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</si>
  <si>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</si>
  <si>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</si>
  <si>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</si>
  <si>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</si>
  <si>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</si>
  <si>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</si>
  <si>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</si>
  <si>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</si>
  <si>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</si>
  <si>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</si>
  <si>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</si>
  <si>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</si>
  <si>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</si>
  <si>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</si>
  <si>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</si>
  <si>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</si>
  <si>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</si>
  <si>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</si>
  <si>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</si>
  <si>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</si>
  <si>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</si>
  <si>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</si>
  <si>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</si>
  <si>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</si>
  <si>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</si>
  <si>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</si>
  <si>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</si>
  <si>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</si>
  <si>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</si>
  <si>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</si>
  <si>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</si>
  <si>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</si>
  <si>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</si>
  <si>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</si>
  <si>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</si>
  <si>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</si>
  <si>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</si>
  <si>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</si>
  <si>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</si>
  <si>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</si>
  <si>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</si>
  <si>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</si>
  <si>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</si>
  <si>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</si>
  <si>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</si>
  <si>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</si>
  <si>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</si>
  <si>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</si>
  <si>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</si>
  <si>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</si>
  <si>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</si>
  <si>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</si>
  <si>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</si>
  <si>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</si>
  <si>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</si>
  <si>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</si>
  <si>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</si>
  <si>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</si>
  <si>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</si>
  <si>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</si>
  <si>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</si>
  <si>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</si>
  <si>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</si>
  <si>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</si>
  <si>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</si>
  <si>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</si>
  <si>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</si>
  <si>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</si>
  <si>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</si>
  <si>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</si>
  <si>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</si>
  <si>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</si>
  <si>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</si>
  <si>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</si>
  <si>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</si>
  <si>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</si>
  <si>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</si>
  <si>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</si>
  <si>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</si>
  <si>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</si>
  <si>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</si>
  <si>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</si>
  <si>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</si>
  <si>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</si>
  <si>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</si>
  <si>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</si>
  <si>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</si>
  <si>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</si>
  <si>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</si>
  <si>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</si>
  <si>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</si>
  <si>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</si>
  <si>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</si>
  <si>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</si>
  <si>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</si>
  <si>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</si>
  <si>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</si>
  <si>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</si>
  <si>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</si>
  <si>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</si>
  <si>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</si>
  <si>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</si>
  <si>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</si>
  <si>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</si>
  <si>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</si>
  <si>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</si>
  <si>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</si>
  <si>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</si>
  <si>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</si>
  <si>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</si>
  <si>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</si>
  <si>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</si>
  <si>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</si>
  <si>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</si>
  <si>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</si>
  <si>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</si>
  <si>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</si>
  <si>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</si>
  <si>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</si>
  <si>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</si>
  <si>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</si>
  <si>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</si>
  <si>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</si>
  <si>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</si>
  <si>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</si>
  <si>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</si>
  <si>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</si>
  <si>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</si>
  <si>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</si>
  <si>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</si>
  <si>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</si>
  <si>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</si>
  <si>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</si>
  <si>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</si>
  <si>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</si>
  <si>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</si>
  <si>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</si>
  <si>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</si>
  <si>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</si>
  <si>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</si>
  <si>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</si>
  <si>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</si>
  <si>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</si>
  <si>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</si>
  <si>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</si>
  <si>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</si>
  <si>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</si>
  <si>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</si>
  <si>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</si>
  <si>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</si>
  <si>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</si>
  <si>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</si>
  <si>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</si>
  <si>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</si>
  <si>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</si>
  <si>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</si>
  <si>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</si>
  <si>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</si>
  <si>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</si>
  <si>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</si>
  <si>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</si>
  <si>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</si>
  <si>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</si>
  <si>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</si>
  <si>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</si>
  <si>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</si>
  <si>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</si>
  <si>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</si>
  <si>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</si>
  <si>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</si>
  <si>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</si>
  <si>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</si>
  <si>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</si>
  <si>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</si>
  <si>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</si>
  <si>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</si>
  <si>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</si>
  <si>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</si>
  <si>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</si>
  <si>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</si>
  <si>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</si>
  <si>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</si>
  <si>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</si>
  <si>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</si>
  <si>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</si>
  <si>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</si>
  <si>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</si>
  <si>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</si>
  <si>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</si>
  <si>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</si>
  <si>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</si>
  <si>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</si>
  <si>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</si>
  <si>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</si>
  <si>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</si>
  <si>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</si>
  <si>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</si>
  <si>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</si>
  <si>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</si>
  <si>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</si>
  <si>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</si>
  <si>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</si>
  <si>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</si>
  <si>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</si>
  <si>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</si>
  <si>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</si>
  <si>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</si>
  <si>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</si>
  <si>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</si>
  <si>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</si>
  <si>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</si>
  <si>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</si>
  <si>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</si>
  <si>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</si>
  <si>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</si>
  <si>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</si>
  <si>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</si>
  <si>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</si>
  <si>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</si>
  <si>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</si>
  <si>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</si>
  <si>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</si>
  <si>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</si>
  <si>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</si>
  <si>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</si>
  <si>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</si>
  <si>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</si>
  <si>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</si>
  <si>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</si>
  <si>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</si>
  <si>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</si>
  <si>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</si>
  <si>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</si>
  <si>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</si>
  <si>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</si>
  <si>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</si>
  <si>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</si>
  <si>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</si>
  <si>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</si>
  <si>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</si>
  <si>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</si>
  <si>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</si>
  <si>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</si>
  <si>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</si>
  <si>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</si>
  <si>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</si>
  <si>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</si>
  <si>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</si>
  <si>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</si>
  <si>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</si>
  <si>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</si>
  <si>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</si>
  <si>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</si>
  <si>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</si>
  <si>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</si>
  <si>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</si>
  <si>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</si>
  <si>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</si>
  <si>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</si>
  <si>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</si>
  <si>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</si>
  <si>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</si>
  <si>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</si>
  <si>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</si>
  <si>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</si>
  <si>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</si>
  <si>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</si>
  <si>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</si>
  <si>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</si>
  <si>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</si>
  <si>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</si>
  <si>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</si>
  <si>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</si>
  <si>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</si>
  <si>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</si>
  <si>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</si>
  <si>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</si>
  <si>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</si>
  <si>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</si>
  <si>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</si>
  <si>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</si>
  <si>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</si>
  <si>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</si>
  <si>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</si>
  <si>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</si>
  <si>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</si>
  <si>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</si>
  <si>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</si>
  <si>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</si>
  <si>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</si>
  <si>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</si>
  <si>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</si>
  <si>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</si>
  <si>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</si>
  <si>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</si>
  <si>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</si>
  <si>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</si>
  <si>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</si>
  <si>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</si>
  <si>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</si>
  <si>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</si>
  <si>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</si>
  <si>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</si>
  <si>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</si>
  <si>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</si>
  <si>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</si>
  <si>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</si>
  <si>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</si>
  <si>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</si>
  <si>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</si>
  <si>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</si>
  <si>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</si>
  <si>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</si>
  <si>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</si>
  <si>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</si>
  <si>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</si>
  <si>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</si>
  <si>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</si>
  <si>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</si>
  <si>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</si>
  <si>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</si>
  <si>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</si>
  <si>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</si>
  <si>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</si>
  <si>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</si>
  <si>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</si>
  <si>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</si>
  <si>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</si>
  <si>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</si>
  <si>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</si>
  <si>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</si>
  <si>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</si>
  <si>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</si>
  <si>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</si>
  <si>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</si>
  <si>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</si>
  <si>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</si>
  <si>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</si>
  <si>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</si>
  <si>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</si>
  <si>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</si>
  <si>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</si>
  <si>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</si>
  <si>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</si>
  <si>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</si>
  <si>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</si>
  <si>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</si>
  <si>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</si>
  <si>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</si>
  <si>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</si>
  <si>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</si>
  <si>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</si>
  <si>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</si>
  <si>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</si>
  <si>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</si>
  <si>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</si>
  <si>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</si>
  <si>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</si>
  <si>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</si>
  <si>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</si>
  <si>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</si>
  <si>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</si>
  <si>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</si>
  <si>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</si>
  <si>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</si>
  <si>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</si>
  <si>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</si>
  <si>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</si>
  <si>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</si>
  <si>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</si>
  <si>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</si>
  <si>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</si>
  <si>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</si>
  <si>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</si>
  <si>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</si>
  <si>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</si>
  <si>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</si>
  <si>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</si>
  <si>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</si>
  <si>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</si>
  <si>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</si>
  <si>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</si>
  <si>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</si>
  <si>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</si>
  <si>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</si>
  <si>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</si>
  <si>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</si>
  <si>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</si>
  <si>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</si>
  <si>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</si>
  <si>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</si>
  <si>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</si>
  <si>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</si>
  <si>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</si>
  <si>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</si>
  <si>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</si>
  <si>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</si>
  <si>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</si>
  <si>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</si>
  <si>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</si>
  <si>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</si>
  <si>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</si>
  <si>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</si>
  <si>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</si>
  <si>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</si>
  <si>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</si>
  <si>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</si>
  <si>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</si>
  <si>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</si>
  <si>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</si>
  <si>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</si>
  <si>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</si>
  <si>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</si>
  <si>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</si>
  <si>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</si>
  <si>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</si>
  <si>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</si>
  <si>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</si>
  <si>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</si>
  <si>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</si>
  <si>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</si>
  <si>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</si>
  <si>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</si>
  <si>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</si>
  <si>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</si>
  <si>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</si>
  <si>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</si>
  <si>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</si>
  <si>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</si>
  <si>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</si>
  <si>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</si>
  <si>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</si>
  <si>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</si>
  <si>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</si>
  <si>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</si>
  <si>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</si>
  <si>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</si>
  <si>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</si>
  <si>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</si>
  <si>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</si>
  <si>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</si>
  <si>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</si>
  <si>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</si>
  <si>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</si>
  <si>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</si>
  <si>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</si>
  <si>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</si>
  <si>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</si>
  <si>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</si>
  <si>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</si>
  <si>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</si>
  <si>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</si>
  <si>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</si>
  <si>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</si>
  <si>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</si>
  <si>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</si>
  <si>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</si>
  <si>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</si>
  <si>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</si>
  <si>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</si>
  <si>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</si>
  <si>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</si>
  <si>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</si>
  <si>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</si>
  <si>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</si>
  <si>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</si>
  <si>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</si>
  <si>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</si>
  <si>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</si>
  <si>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</si>
  <si>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</si>
  <si>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</si>
  <si>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</si>
  <si>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</si>
  <si>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</si>
  <si>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</si>
  <si>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</si>
  <si>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</si>
  <si>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</si>
  <si>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</si>
  <si>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</si>
  <si>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</si>
  <si>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</si>
  <si>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</si>
  <si>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</si>
  <si>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</si>
  <si>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</si>
  <si>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</si>
  <si>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</si>
  <si>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</si>
  <si>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</si>
  <si>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</si>
  <si>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</si>
  <si>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</si>
  <si>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</si>
  <si>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</si>
  <si>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</si>
  <si>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</si>
  <si>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</si>
  <si>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</si>
  <si>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</si>
  <si>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</si>
  <si>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</si>
  <si>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</si>
  <si>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</si>
  <si>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</si>
  <si>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</si>
  <si>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</si>
  <si>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</si>
  <si>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</si>
  <si>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</si>
  <si>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</si>
  <si>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</si>
  <si>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</si>
  <si>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</si>
  <si>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</si>
  <si>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</si>
  <si>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</si>
  <si>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</si>
  <si>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</si>
  <si>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</si>
  <si>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</si>
  <si>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</si>
  <si>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</si>
  <si>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</si>
  <si>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</si>
  <si>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</si>
  <si>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</si>
  <si>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</si>
  <si>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</si>
  <si>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</si>
  <si>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</si>
  <si>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</si>
  <si>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</si>
  <si>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</si>
  <si>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</si>
  <si>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</si>
  <si>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</si>
  <si>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</si>
  <si>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</si>
  <si>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</si>
  <si>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</si>
  <si>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</si>
  <si>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</si>
  <si>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</si>
  <si>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</si>
  <si>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</si>
  <si>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</si>
  <si>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</si>
  <si>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</si>
  <si>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</si>
  <si>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</si>
  <si>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</si>
  <si>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</si>
  <si>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</si>
  <si>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</si>
  <si>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</si>
  <si>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</si>
  <si>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</si>
  <si>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</si>
  <si>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</si>
  <si>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</si>
  <si>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</si>
  <si>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</si>
  <si>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</si>
  <si>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</si>
  <si>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</si>
  <si>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</si>
  <si>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</si>
  <si>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</si>
  <si>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</si>
  <si>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</si>
  <si>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</si>
  <si>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</si>
  <si>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</si>
  <si>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</si>
  <si>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</si>
  <si>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</si>
  <si>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</si>
  <si>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</si>
  <si>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</si>
  <si>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</si>
  <si>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</si>
  <si>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</si>
  <si>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</si>
  <si>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</si>
  <si>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</si>
  <si>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</si>
  <si>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</si>
  <si>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</si>
  <si>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</si>
  <si>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</si>
  <si>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</si>
  <si>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</si>
  <si>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</si>
  <si>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</si>
  <si>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</si>
  <si>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</si>
  <si>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</si>
  <si>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</si>
  <si>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</si>
  <si>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</si>
  <si>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</si>
  <si>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</si>
  <si>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</si>
  <si>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</si>
  <si>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</si>
  <si>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</si>
  <si>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</si>
  <si>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</si>
  <si>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</si>
  <si>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</si>
  <si>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</si>
  <si>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</si>
  <si>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</si>
  <si>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</si>
  <si>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</si>
  <si>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</si>
  <si>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</si>
  <si>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</si>
  <si>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</si>
  <si>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</si>
  <si>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</si>
  <si>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</si>
  <si>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</si>
  <si>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</si>
  <si>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</si>
  <si>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</si>
  <si>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</si>
  <si>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</si>
  <si>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</si>
  <si>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</si>
  <si>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</si>
  <si>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</si>
  <si>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</si>
  <si>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</si>
  <si>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</si>
  <si>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</si>
  <si>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</si>
  <si>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</si>
  <si>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</si>
  <si>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</si>
  <si>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</si>
  <si>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</si>
  <si>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</si>
  <si>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</si>
  <si>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</si>
  <si>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</si>
  <si>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</si>
  <si>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</si>
  <si>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</si>
  <si>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</si>
  <si>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</si>
  <si>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</si>
  <si>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</si>
  <si>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</si>
  <si>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</si>
  <si>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</si>
  <si>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</si>
  <si>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</si>
  <si>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</si>
  <si>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</si>
  <si>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</si>
  <si>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</si>
  <si>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</si>
  <si>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</si>
  <si>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</si>
  <si>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</si>
  <si>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</si>
  <si>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</si>
  <si>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</si>
  <si>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</si>
  <si>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</si>
  <si>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</si>
  <si>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</si>
  <si>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</si>
  <si>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</si>
  <si>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</si>
  <si>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</si>
  <si>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</si>
  <si>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</si>
  <si>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</si>
  <si>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</si>
  <si>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</si>
  <si>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</si>
  <si>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</si>
  <si>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</si>
  <si>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</si>
  <si>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</si>
  <si>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</si>
  <si>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</si>
  <si>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</si>
  <si>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</si>
  <si>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</si>
  <si>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</si>
  <si>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</si>
  <si>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</si>
  <si>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</si>
  <si>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</si>
  <si>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</si>
  <si>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</si>
  <si>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</si>
  <si>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</si>
  <si>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</si>
  <si>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</si>
  <si>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</si>
  <si>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</si>
  <si>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</si>
  <si>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</si>
  <si>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</si>
  <si>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</si>
  <si>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</si>
  <si>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</si>
  <si>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</si>
  <si>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</si>
  <si>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</si>
  <si>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</si>
  <si>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</si>
  <si>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</si>
  <si>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</si>
  <si>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</si>
  <si>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</si>
  <si>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</si>
  <si>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</si>
  <si>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</si>
  <si>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</si>
  <si>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</si>
  <si>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</si>
  <si>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</si>
  <si>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</si>
  <si>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</si>
  <si>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</si>
  <si>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</si>
  <si>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</si>
  <si>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</si>
  <si>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</si>
  <si>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</si>
  <si>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</si>
  <si>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</si>
  <si>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</si>
  <si>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</si>
  <si>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</si>
  <si>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</si>
  <si>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</si>
  <si>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</si>
  <si>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</si>
  <si>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</si>
  <si>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</si>
  <si>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</si>
  <si>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</si>
  <si>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</si>
  <si>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</si>
  <si>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</si>
  <si>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</si>
  <si>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</si>
  <si>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</si>
  <si>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</si>
  <si>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</si>
  <si>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</si>
  <si>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</si>
  <si>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</si>
  <si>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</si>
  <si>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</si>
  <si>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</si>
  <si>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</si>
  <si>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</si>
  <si>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</si>
  <si>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</si>
  <si>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</si>
  <si>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</si>
  <si>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</si>
  <si>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</si>
  <si>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</si>
  <si>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</si>
  <si>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</si>
  <si>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</si>
  <si>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</si>
  <si>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</si>
  <si>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</si>
  <si>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</si>
  <si>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</si>
  <si>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</si>
  <si>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</si>
  <si>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</si>
  <si>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</si>
  <si>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</si>
  <si>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</si>
  <si>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</si>
  <si>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</si>
  <si>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</si>
  <si>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</si>
  <si>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</si>
  <si>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</si>
  <si>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</si>
  <si>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</si>
  <si>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</si>
  <si>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</si>
  <si>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</si>
  <si>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</si>
  <si>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</si>
  <si>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</si>
  <si>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</si>
  <si>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</si>
  <si>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</si>
  <si>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</si>
  <si>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</si>
  <si>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</si>
  <si>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</si>
  <si>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</si>
  <si>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</si>
  <si>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</si>
  <si>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</si>
  <si>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</si>
  <si>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</si>
  <si>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</si>
  <si>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</si>
  <si>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</si>
  <si>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</si>
  <si>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</si>
  <si>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</si>
  <si>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</si>
  <si>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</si>
  <si>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</si>
  <si>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</si>
  <si>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</si>
  <si>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</si>
  <si>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</si>
  <si>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</si>
  <si>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</si>
  <si>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</si>
  <si>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</si>
  <si>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</si>
  <si>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</si>
  <si>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</si>
  <si>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</si>
  <si>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</si>
  <si>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</si>
  <si>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</si>
  <si>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</si>
  <si>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</si>
  <si>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</si>
  <si>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</si>
  <si>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</si>
  <si>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</si>
  <si>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</si>
  <si>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</si>
  <si>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</si>
  <si>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</si>
  <si>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</si>
  <si>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</si>
  <si>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</si>
  <si>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</si>
  <si>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</si>
  <si>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</si>
  <si>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</si>
  <si>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</si>
  <si>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</si>
  <si>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</si>
  <si>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</si>
  <si>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</si>
  <si>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</si>
  <si>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</si>
  <si>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</si>
  <si>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</si>
  <si>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</si>
  <si>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</si>
  <si>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</si>
  <si>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</si>
  <si>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</si>
  <si>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</si>
  <si>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</si>
  <si>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</si>
  <si>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</si>
  <si>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</si>
  <si>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</si>
  <si>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</si>
  <si>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</si>
  <si>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</si>
  <si>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</si>
  <si>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</si>
  <si>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</si>
  <si>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</si>
  <si>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</si>
  <si>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</si>
  <si>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</si>
  <si>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</si>
  <si>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</si>
  <si>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</si>
  <si>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</si>
  <si>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</si>
  <si>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</si>
  <si>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</si>
  <si>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</si>
  <si>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</si>
  <si>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</si>
  <si>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</si>
  <si>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</si>
  <si>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</si>
  <si>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</si>
  <si>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</si>
  <si>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</si>
  <si>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</si>
  <si>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</si>
  <si>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</si>
  <si>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</si>
  <si>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</si>
  <si>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</si>
  <si>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</si>
  <si>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</si>
  <si>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</si>
  <si>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</si>
  <si>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</si>
  <si>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</si>
  <si>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</si>
  <si>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</si>
  <si>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</si>
  <si>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</si>
  <si>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</si>
  <si>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</si>
  <si>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</si>
  <si>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</si>
  <si>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</si>
  <si>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</si>
  <si>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</si>
  <si>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</si>
  <si>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</si>
  <si>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</si>
  <si>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</si>
  <si>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</si>
  <si>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</si>
  <si>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</si>
  <si>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</si>
  <si>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</si>
  <si>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</si>
  <si>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</si>
  <si>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</si>
  <si>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</si>
  <si>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</si>
  <si>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</si>
  <si>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</si>
  <si>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</si>
  <si>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</si>
  <si>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</si>
  <si>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</si>
  <si>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</si>
  <si>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</si>
  <si>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</si>
  <si>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</si>
  <si>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</si>
  <si>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</si>
  <si>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</si>
  <si>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</si>
  <si>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</si>
  <si>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</si>
  <si>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</si>
  <si>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</si>
  <si>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</si>
  <si>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</si>
  <si>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</si>
  <si>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</si>
  <si>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</si>
  <si>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</si>
  <si>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</si>
  <si>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</si>
  <si>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</si>
  <si>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</si>
  <si>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</si>
  <si>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</si>
  <si>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</si>
  <si>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</si>
  <si>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</si>
  <si>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</si>
  <si>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</si>
  <si>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</si>
  <si>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</si>
  <si>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</si>
  <si>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</si>
  <si>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</si>
  <si>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</si>
  <si>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</si>
  <si>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</si>
  <si>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</si>
  <si>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</si>
  <si>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</si>
  <si>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</si>
  <si>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</si>
  <si>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</si>
  <si>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</si>
  <si>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</si>
  <si>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</si>
  <si>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</si>
  <si>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</si>
  <si>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</si>
  <si>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</si>
  <si>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</si>
  <si>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</si>
  <si>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</si>
  <si>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</si>
  <si>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</si>
  <si>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</si>
  <si>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</si>
  <si>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</si>
  <si>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</si>
  <si>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</si>
  <si>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</si>
  <si>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</si>
  <si>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</si>
  <si>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</si>
  <si>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</si>
  <si>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</si>
  <si>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</si>
  <si>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</si>
  <si>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</si>
  <si>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</si>
  <si>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</si>
  <si>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</si>
  <si>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</si>
  <si>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</si>
  <si>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</si>
  <si>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</si>
  <si>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</si>
  <si>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</si>
  <si>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</si>
  <si>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</si>
  <si>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</si>
  <si>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</si>
  <si>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</si>
  <si>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</si>
  <si>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</si>
  <si>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</si>
  <si>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</si>
  <si>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</si>
  <si>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</si>
  <si>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</si>
  <si>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</si>
  <si>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</si>
  <si>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</si>
  <si>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</si>
  <si>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</si>
  <si>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</si>
  <si>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</si>
  <si>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</si>
  <si>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</si>
  <si>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</si>
  <si>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</si>
  <si>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</si>
  <si>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</si>
  <si>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</si>
  <si>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</si>
  <si>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</si>
  <si>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</si>
  <si>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</si>
  <si>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</si>
  <si>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</si>
  <si>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</si>
  <si>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</si>
  <si>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</si>
  <si>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</si>
  <si>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</si>
  <si>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</si>
  <si>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</si>
  <si>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</si>
  <si>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</si>
  <si>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</si>
  <si>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</si>
  <si>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</si>
  <si>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</si>
  <si>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</si>
  <si>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</si>
  <si>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</si>
  <si>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</si>
  <si>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</si>
  <si>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</si>
  <si>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</si>
  <si>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</si>
  <si>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</si>
  <si>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</si>
  <si>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</si>
  <si>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</si>
  <si>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</si>
  <si>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</si>
  <si>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</si>
  <si>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</si>
  <si>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</si>
  <si>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</si>
  <si>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</si>
  <si>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</si>
  <si>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</si>
  <si>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</si>
  <si>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</si>
  <si>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</si>
  <si>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</si>
  <si>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</si>
  <si>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</si>
  <si>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</si>
  <si>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</si>
  <si>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</si>
  <si>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</si>
  <si>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</si>
  <si>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</si>
  <si>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</si>
  <si>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</si>
  <si>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</si>
  <si>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</si>
  <si>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</si>
  <si>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</si>
  <si>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</si>
  <si>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</si>
  <si>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</si>
  <si>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</si>
  <si>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</si>
  <si>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</si>
  <si>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</si>
  <si>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</si>
  <si>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</si>
  <si>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</si>
  <si>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</si>
  <si>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</si>
  <si>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</si>
  <si>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</si>
  <si>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</si>
  <si>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</si>
  <si>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</si>
  <si>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</si>
  <si>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</si>
  <si>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</si>
  <si>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</si>
  <si>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</si>
  <si>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</si>
  <si>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</si>
  <si>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</si>
  <si>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</si>
  <si>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</si>
  <si>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</si>
  <si>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</si>
  <si>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</si>
  <si>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</si>
  <si>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</si>
  <si>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</si>
  <si>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</si>
  <si>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</si>
  <si>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</si>
  <si>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</si>
  <si>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</si>
  <si>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</si>
  <si>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</si>
  <si>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</si>
  <si>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</si>
  <si>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</si>
  <si>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</si>
  <si>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</si>
  <si>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</si>
  <si>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</si>
  <si>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</si>
  <si>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</si>
  <si>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</si>
  <si>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</si>
  <si>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</si>
  <si>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</si>
  <si>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</si>
  <si>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</si>
  <si>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</si>
  <si>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</si>
  <si>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</si>
  <si>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</si>
  <si>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</si>
  <si>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</si>
  <si>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</si>
  <si>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</si>
  <si>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</si>
  <si>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</si>
  <si>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</si>
  <si>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</si>
  <si>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</si>
  <si>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</si>
  <si>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</si>
  <si>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</si>
  <si>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</si>
  <si>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</si>
  <si>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</si>
  <si>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</si>
  <si>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</si>
  <si>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</si>
  <si>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</si>
  <si>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</si>
  <si>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</si>
  <si>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</si>
  <si>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</si>
  <si>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</si>
  <si>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</si>
  <si>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</si>
  <si>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</si>
  <si>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</si>
  <si>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</si>
  <si>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</si>
  <si>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</si>
  <si>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</si>
  <si>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</si>
  <si>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</si>
  <si>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</si>
  <si>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</si>
  <si>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</si>
  <si>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</si>
  <si>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</si>
  <si>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</si>
  <si>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</si>
  <si>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</si>
  <si>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</si>
  <si>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</si>
  <si>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</si>
  <si>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</si>
  <si>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</si>
  <si>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</si>
  <si>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</si>
  <si>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</si>
  <si>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</si>
  <si>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</si>
  <si>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</si>
  <si>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</si>
  <si>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</si>
  <si>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</si>
  <si>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</si>
  <si>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</si>
  <si>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</si>
  <si>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</si>
  <si>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</si>
  <si>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</si>
  <si>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</si>
  <si>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</si>
  <si>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</si>
  <si>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</si>
  <si>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</si>
  <si>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</si>
  <si>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</si>
  <si>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</si>
  <si>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</si>
  <si>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</si>
  <si>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</si>
  <si>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</si>
  <si>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</si>
  <si>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</si>
  <si>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</si>
  <si>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</si>
  <si>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</si>
  <si>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</si>
  <si>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</si>
  <si>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</si>
  <si>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</si>
  <si>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</si>
  <si>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</si>
  <si>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</si>
  <si>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</si>
  <si>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</si>
  <si>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</si>
  <si>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</si>
  <si>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</si>
  <si>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</si>
  <si>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</si>
  <si>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</si>
  <si>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</si>
  <si>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</si>
  <si>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</si>
  <si>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</si>
  <si>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</si>
  <si>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</si>
  <si>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</si>
  <si>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</si>
  <si>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</si>
  <si>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</si>
  <si>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</si>
  <si>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</si>
  <si>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</si>
  <si>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</si>
  <si>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</si>
  <si>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</si>
  <si>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</si>
  <si>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</si>
  <si>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</si>
  <si>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</si>
  <si>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</si>
  <si>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</si>
  <si>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</si>
  <si>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</si>
  <si>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</si>
  <si>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</si>
  <si>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</si>
  <si>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</si>
  <si>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</si>
  <si>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</si>
  <si>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</si>
  <si>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</si>
  <si>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</si>
  <si>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</si>
  <si>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</si>
  <si>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</si>
  <si>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</si>
  <si>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</si>
  <si>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</si>
  <si>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</si>
  <si>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</si>
  <si>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</si>
  <si>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</si>
  <si>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</si>
  <si>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</si>
  <si>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</si>
  <si>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</si>
  <si>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</si>
  <si>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</si>
  <si>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</si>
  <si>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</si>
  <si>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</si>
  <si>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</si>
  <si>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</si>
  <si>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</si>
  <si>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</si>
  <si>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</si>
  <si>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</si>
  <si>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</si>
  <si>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</si>
  <si>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</si>
  <si>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</si>
  <si>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</si>
  <si>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</si>
  <si>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</si>
  <si>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</si>
  <si>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</si>
  <si>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</si>
  <si>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</si>
  <si>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</si>
  <si>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</si>
  <si>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</si>
  <si>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</si>
  <si>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</si>
  <si>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</si>
  <si>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</si>
  <si>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</si>
  <si>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</si>
  <si>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</si>
  <si>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</si>
  <si>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</si>
  <si>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</si>
  <si>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</si>
  <si>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</si>
  <si>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</si>
  <si>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</si>
  <si>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</si>
  <si>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</si>
  <si>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</si>
  <si>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</si>
  <si>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</si>
  <si>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</si>
  <si>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</si>
  <si>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</si>
  <si>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</si>
  <si>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</si>
  <si>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</si>
  <si>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</si>
  <si>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</si>
  <si>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</si>
  <si>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</si>
  <si>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</si>
  <si>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</si>
  <si>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</si>
  <si>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</si>
  <si>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</si>
  <si>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</si>
  <si>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</si>
  <si>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</si>
  <si>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</si>
  <si>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</si>
  <si>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</si>
  <si>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</si>
  <si>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</si>
  <si>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</si>
  <si>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</si>
  <si>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</si>
  <si>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</si>
  <si>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</si>
  <si>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</si>
  <si>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</si>
  <si>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</si>
  <si>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</si>
  <si>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</si>
  <si>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</si>
  <si>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</si>
  <si>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</si>
  <si>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</si>
  <si>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</si>
  <si>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</si>
  <si>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</si>
  <si>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</si>
  <si>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</si>
  <si>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</si>
  <si>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</si>
  <si>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</si>
  <si>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</si>
  <si>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</si>
  <si>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</si>
  <si>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</si>
  <si>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</si>
  <si>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</si>
  <si>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</si>
  <si>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</si>
  <si>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</si>
  <si>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</si>
  <si>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</si>
  <si>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</si>
  <si>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</si>
  <si>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</si>
  <si>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</si>
  <si>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</si>
  <si>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</si>
  <si>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</si>
  <si>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</si>
  <si>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</si>
  <si>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</si>
  <si>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</si>
  <si>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</si>
  <si>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</si>
  <si>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</si>
  <si>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</si>
  <si>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</si>
  <si>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</si>
  <si>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</si>
  <si>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</si>
  <si>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</si>
  <si>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</si>
  <si>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</si>
  <si>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</si>
  <si>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</si>
  <si>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</si>
  <si>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</si>
  <si>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</si>
  <si>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</si>
  <si>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</si>
  <si>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</si>
  <si>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</si>
  <si>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</si>
  <si>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</si>
  <si>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</si>
  <si>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</si>
  <si>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</si>
  <si>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</si>
  <si>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</si>
  <si>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</si>
  <si>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</si>
  <si>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</si>
  <si>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</si>
  <si>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</si>
  <si>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</si>
  <si>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</si>
  <si>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</si>
  <si>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</si>
  <si>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</si>
  <si>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</si>
  <si>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</si>
  <si>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</si>
  <si>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</si>
  <si>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</si>
  <si>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</si>
  <si>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</si>
  <si>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</si>
  <si>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</si>
  <si>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</si>
  <si>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</si>
  <si>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</si>
  <si>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</si>
  <si>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</si>
  <si>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</si>
  <si>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</si>
  <si>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</si>
  <si>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</si>
  <si>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</si>
  <si>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</si>
  <si>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</si>
  <si>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</si>
  <si>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</si>
  <si>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</si>
  <si>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</si>
  <si>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</si>
  <si>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</si>
  <si>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</si>
  <si>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</si>
  <si>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</si>
  <si>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</si>
  <si>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</si>
  <si>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</si>
  <si>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</si>
  <si>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</si>
  <si>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</si>
  <si>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</si>
  <si>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</si>
  <si>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</si>
  <si>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</si>
  <si>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</si>
  <si>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</si>
  <si>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</si>
  <si>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</si>
  <si>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</si>
  <si>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</si>
  <si>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</si>
  <si>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</si>
  <si>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</si>
  <si>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</si>
  <si>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</si>
  <si>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</si>
  <si>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</si>
  <si>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</si>
  <si>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</si>
  <si>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</si>
  <si>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</si>
  <si>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</si>
  <si>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</si>
  <si>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</si>
  <si>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</si>
  <si>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</si>
  <si>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</si>
  <si>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</si>
  <si>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</si>
  <si>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</si>
  <si>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</si>
  <si>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</si>
  <si>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</si>
  <si>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</si>
  <si>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</si>
  <si>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</si>
  <si>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</si>
  <si>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</si>
  <si>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</si>
  <si>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</si>
  <si>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</si>
  <si>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</si>
  <si>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</si>
  <si>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</si>
  <si>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</si>
  <si>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</si>
  <si>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</si>
  <si>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</si>
  <si>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</si>
  <si>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</si>
  <si>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</si>
  <si>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</si>
  <si>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</si>
  <si>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</si>
  <si>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</si>
  <si>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</si>
  <si>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</si>
  <si>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</si>
  <si>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</si>
  <si>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</si>
  <si>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</si>
  <si>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</si>
  <si>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</si>
  <si>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</si>
  <si>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</si>
  <si>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</si>
  <si>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</si>
  <si>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</si>
  <si>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</si>
  <si>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</si>
  <si>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</si>
  <si>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</si>
  <si>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</si>
  <si>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</si>
  <si>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</si>
  <si>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</si>
  <si>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</si>
  <si>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</si>
  <si>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</si>
  <si>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</si>
  <si>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</si>
  <si>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</si>
  <si>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</si>
  <si>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</si>
  <si>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</si>
  <si>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</si>
  <si>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</si>
  <si>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</si>
  <si>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</si>
  <si>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</si>
  <si>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</si>
  <si>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</si>
  <si>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</si>
  <si>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</si>
  <si>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</si>
  <si>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</si>
  <si>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</si>
  <si>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</si>
  <si>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</si>
  <si>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</si>
  <si>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</si>
  <si>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</si>
  <si>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</si>
  <si>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</si>
  <si>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</si>
  <si>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</si>
  <si>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</si>
  <si>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</si>
  <si>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</si>
  <si>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</si>
  <si>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</si>
  <si>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</si>
  <si>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</si>
  <si>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</si>
  <si>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</si>
  <si>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</si>
  <si>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</si>
  <si>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</si>
  <si>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</si>
  <si>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</si>
  <si>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</si>
  <si>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</si>
  <si>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</si>
  <si>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</si>
  <si>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</si>
  <si>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</si>
  <si>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</si>
  <si>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</si>
  <si>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</si>
  <si>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</si>
  <si>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</si>
  <si>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</si>
  <si>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</si>
  <si>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</si>
  <si>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</si>
  <si>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</si>
  <si>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</si>
  <si>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</si>
  <si>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</si>
  <si>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</si>
  <si>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</si>
  <si>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</si>
  <si>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</si>
  <si>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</si>
  <si>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</si>
  <si>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</si>
  <si>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</si>
  <si>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</si>
  <si>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</si>
  <si>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</si>
  <si>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</si>
  <si>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</si>
  <si>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</si>
  <si>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</si>
  <si>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</si>
  <si>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</si>
  <si>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</si>
  <si>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</si>
  <si>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</si>
  <si>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</si>
  <si>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</si>
  <si>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</si>
  <si>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</si>
  <si>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</si>
  <si>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</si>
  <si>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</si>
  <si>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</si>
  <si>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</si>
  <si>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</si>
  <si>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</si>
  <si>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</si>
  <si>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</si>
  <si>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</si>
  <si>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</si>
  <si>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</si>
  <si>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</si>
  <si>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</si>
  <si>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</si>
  <si>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</si>
  <si>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</si>
  <si>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</si>
  <si>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</si>
  <si>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</si>
  <si>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</si>
  <si>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</si>
  <si>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</si>
  <si>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</si>
  <si>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</si>
  <si>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</si>
  <si>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</si>
  <si>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</si>
  <si>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</si>
  <si>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</si>
  <si>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</si>
  <si>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</si>
  <si>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</si>
  <si>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</si>
  <si>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</si>
  <si>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</si>
  <si>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</si>
  <si>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</si>
  <si>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</si>
  <si>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</si>
  <si>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</si>
  <si>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</si>
  <si>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</si>
  <si>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</si>
  <si>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</si>
  <si>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</si>
  <si>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</si>
  <si>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</si>
  <si>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</si>
  <si>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</si>
  <si>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</si>
  <si>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</si>
  <si>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</si>
  <si>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</si>
  <si>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</si>
  <si>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</si>
  <si>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</si>
  <si>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</si>
  <si>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</si>
  <si>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</si>
  <si>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</si>
  <si>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</si>
  <si>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</si>
  <si>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</si>
  <si>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</si>
  <si>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</si>
  <si>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</si>
  <si>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</si>
  <si>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</si>
  <si>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</si>
  <si>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</si>
  <si>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</si>
  <si>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</si>
  <si>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</si>
  <si>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</si>
  <si>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</si>
  <si>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</si>
  <si>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</si>
  <si>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</si>
  <si>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</si>
  <si>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</si>
  <si>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</si>
  <si>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</si>
  <si>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</si>
  <si>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</si>
  <si>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</si>
  <si>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</si>
  <si>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</si>
  <si>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</si>
  <si>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</si>
  <si>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</si>
  <si>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</si>
  <si>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</si>
  <si>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</si>
  <si>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</si>
  <si>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</si>
  <si>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</si>
  <si>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</si>
  <si>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</si>
  <si>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</si>
  <si>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</si>
  <si>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</si>
  <si>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</si>
  <si>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</si>
  <si>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</si>
  <si>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</si>
  <si>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</si>
  <si>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</si>
  <si>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</si>
  <si>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</si>
  <si>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</si>
  <si>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</si>
  <si>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</si>
  <si>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</si>
  <si>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</si>
  <si>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</si>
  <si>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</si>
  <si>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</si>
  <si>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</si>
  <si>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</si>
  <si>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</si>
  <si>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</si>
  <si>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</si>
  <si>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</si>
  <si>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</si>
  <si>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</si>
  <si>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</si>
  <si>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</si>
  <si>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</si>
  <si>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</si>
  <si>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</si>
  <si>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</si>
  <si>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</si>
  <si>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</si>
  <si>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</si>
  <si>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</si>
  <si>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</si>
  <si>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</si>
  <si>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</si>
  <si>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</si>
  <si>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</si>
  <si>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</si>
  <si>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</si>
  <si>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</si>
  <si>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</si>
  <si>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</si>
  <si>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</si>
  <si>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</si>
  <si>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</si>
  <si>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</si>
  <si>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</si>
  <si>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</si>
  <si>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</si>
  <si>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</si>
  <si>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</si>
  <si>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</si>
  <si>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</si>
  <si>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</si>
  <si>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</si>
  <si>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</si>
  <si>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</si>
  <si>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</si>
  <si>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</si>
  <si>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</si>
  <si>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</si>
  <si>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</si>
  <si>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</si>
  <si>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</si>
  <si>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</si>
  <si>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</si>
  <si>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</si>
  <si>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</si>
  <si>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</si>
  <si>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</si>
  <si>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</si>
  <si>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</si>
  <si>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</si>
  <si>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</si>
  <si>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</si>
  <si>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</si>
  <si>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</si>
  <si>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</si>
  <si>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</si>
  <si>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</si>
  <si>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</si>
  <si>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</si>
  <si>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</si>
  <si>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</si>
  <si>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</si>
  <si>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</si>
  <si>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</si>
  <si>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</si>
  <si>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</si>
  <si>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</si>
  <si>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</si>
  <si>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</si>
  <si>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</si>
  <si>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</si>
  <si>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</si>
  <si>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</si>
  <si>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</si>
  <si>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</si>
  <si>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</si>
  <si>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</si>
  <si>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</si>
  <si>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</si>
  <si>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</si>
  <si>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</si>
  <si>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</si>
  <si>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</si>
  <si>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</si>
  <si>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</si>
  <si>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</si>
  <si>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</si>
  <si>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</si>
  <si>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</si>
  <si>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</si>
  <si>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</si>
  <si>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</si>
  <si>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</si>
  <si>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</si>
  <si>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</si>
  <si>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</si>
  <si>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</si>
  <si>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</si>
  <si>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</si>
  <si>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</si>
  <si>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</si>
  <si>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</si>
  <si>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</si>
  <si>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</si>
  <si>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</si>
  <si>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</si>
  <si>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</si>
  <si>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</si>
  <si>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</si>
  <si>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</si>
  <si>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</si>
  <si>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</si>
  <si>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</si>
  <si>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</si>
  <si>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</si>
  <si>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</si>
  <si>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</si>
  <si>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</si>
  <si>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</si>
  <si>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</si>
  <si>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</si>
  <si>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</si>
  <si>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</si>
  <si>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</si>
  <si>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</si>
  <si>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</si>
  <si>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</si>
  <si>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</si>
  <si>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</si>
  <si>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</si>
  <si>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</si>
  <si>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</si>
  <si>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</si>
  <si>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</si>
  <si>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</si>
  <si>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</si>
  <si>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</si>
  <si>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</si>
  <si>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</si>
  <si>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</si>
  <si>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</si>
  <si>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</si>
  <si>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</si>
  <si>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</si>
  <si>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</si>
  <si>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</si>
  <si>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</si>
  <si>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</si>
  <si>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</si>
  <si>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</si>
  <si>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</si>
  <si>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</si>
  <si>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</si>
  <si>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</si>
  <si>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</si>
  <si>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</si>
  <si>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</si>
  <si>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</si>
  <si>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</si>
  <si>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</si>
  <si>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</si>
  <si>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</si>
  <si>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</si>
  <si>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</si>
  <si>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</si>
  <si>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</si>
  <si>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</si>
  <si>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</si>
  <si>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</si>
  <si>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</si>
  <si>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</si>
  <si>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</si>
  <si>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</si>
  <si>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</si>
  <si>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</si>
  <si>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</si>
  <si>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</si>
  <si>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</si>
  <si>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</si>
  <si>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</si>
  <si>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</si>
  <si>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</si>
  <si>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</si>
  <si>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</si>
  <si>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</si>
  <si>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</si>
  <si>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</si>
  <si>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</si>
  <si>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</si>
  <si>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</si>
  <si>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</si>
  <si>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</si>
  <si>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</si>
  <si>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</si>
  <si>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</si>
  <si>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</si>
  <si>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</si>
  <si>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</si>
  <si>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</si>
  <si>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</si>
  <si>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</si>
  <si>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</si>
  <si>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</si>
  <si>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</si>
  <si>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</si>
  <si>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</si>
  <si>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</si>
  <si>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</si>
  <si>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</si>
  <si>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</si>
  <si>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</si>
  <si>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</si>
  <si>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</si>
  <si>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</si>
  <si>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</si>
  <si>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</si>
  <si>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</si>
  <si>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</si>
  <si>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</si>
  <si>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</si>
  <si>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</si>
  <si>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</si>
  <si>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</si>
  <si>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</si>
  <si>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</si>
  <si>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</si>
  <si>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</si>
  <si>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</si>
  <si>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</si>
  <si>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</si>
  <si>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</si>
  <si>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</si>
  <si>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</si>
  <si>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</si>
  <si>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</si>
  <si>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</si>
  <si>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</si>
  <si>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</si>
  <si>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</si>
  <si>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</si>
  <si>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</si>
  <si>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</si>
  <si>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</si>
  <si>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</si>
  <si>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</si>
  <si>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</si>
  <si>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</si>
  <si>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</si>
  <si>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</si>
  <si>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</si>
  <si>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</si>
  <si>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</si>
  <si>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</si>
  <si>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</si>
  <si>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</si>
  <si>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</si>
  <si>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</si>
  <si>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</si>
  <si>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</si>
  <si>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</si>
  <si>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</si>
  <si>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</si>
  <si>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</si>
  <si>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</si>
  <si>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</si>
  <si>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</si>
  <si>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</si>
  <si>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</si>
  <si>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</si>
  <si>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</si>
  <si>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</si>
  <si>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</si>
  <si>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</si>
  <si>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</si>
  <si>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</si>
  <si>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</si>
  <si>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</si>
  <si>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</si>
  <si>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</si>
  <si>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</si>
  <si>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</si>
  <si>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</si>
  <si>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</si>
  <si>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</si>
  <si>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</si>
  <si>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</si>
  <si>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</si>
  <si>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</si>
  <si>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</si>
  <si>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</si>
  <si>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</si>
  <si>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</si>
  <si>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</si>
  <si>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</si>
  <si>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</si>
  <si>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</si>
  <si>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</si>
  <si>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</si>
  <si>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</si>
  <si>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</si>
  <si>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</si>
  <si>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</si>
  <si>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</si>
  <si>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</si>
  <si>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</si>
  <si>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</si>
  <si>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</si>
  <si>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</si>
  <si>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</si>
  <si>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</si>
  <si>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</si>
  <si>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</si>
  <si>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</si>
  <si>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</si>
  <si>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</si>
  <si>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</si>
  <si>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</si>
  <si>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</si>
  <si>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</si>
  <si>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</si>
  <si>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</si>
  <si>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</si>
  <si>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</si>
  <si>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</si>
  <si>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</si>
  <si>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</si>
  <si>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</si>
  <si>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</si>
  <si>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</si>
  <si>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</si>
  <si>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</si>
  <si>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</si>
  <si>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</si>
  <si>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</si>
  <si>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</si>
  <si>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</si>
  <si>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</si>
  <si>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</si>
  <si>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</si>
  <si>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</si>
  <si>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</si>
  <si>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</si>
  <si>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</si>
  <si>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</si>
  <si>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</si>
  <si>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</si>
  <si>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</si>
  <si>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</si>
  <si>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</si>
  <si>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</si>
  <si>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</si>
  <si>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</si>
  <si>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</si>
  <si>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</si>
  <si>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</si>
  <si>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</si>
  <si>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</si>
  <si>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</si>
  <si>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</si>
  <si>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</si>
  <si>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</si>
  <si>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</si>
  <si>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</si>
  <si>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</si>
  <si>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</si>
  <si>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</si>
  <si>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</si>
  <si>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</si>
  <si>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</si>
  <si>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</si>
  <si>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</si>
  <si>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</si>
  <si>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</si>
  <si>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</si>
  <si>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</si>
  <si>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</si>
  <si>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</si>
  <si>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</si>
  <si>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</si>
  <si>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</si>
  <si>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</si>
  <si>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</si>
  <si>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</si>
  <si>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</si>
  <si>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</si>
  <si>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</si>
  <si>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</si>
  <si>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</si>
  <si>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</si>
  <si>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</si>
  <si>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</si>
  <si>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</si>
  <si>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</si>
  <si>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</si>
  <si>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</si>
  <si>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</si>
  <si>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</si>
  <si>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</si>
  <si>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</si>
  <si>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</si>
  <si>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</si>
  <si>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</si>
  <si>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</si>
  <si>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</si>
  <si>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</si>
  <si>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</si>
  <si>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</si>
  <si>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</si>
  <si>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</si>
  <si>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</si>
  <si>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</si>
  <si>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</si>
  <si>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</si>
  <si>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</si>
  <si>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</si>
  <si>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</si>
  <si>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</si>
  <si>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</si>
  <si>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</si>
  <si>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</si>
  <si>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</si>
  <si>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</si>
  <si>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</si>
  <si>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</si>
  <si>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</si>
  <si>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</si>
  <si>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</si>
  <si>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</si>
  <si>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</si>
  <si>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</si>
  <si>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</si>
  <si>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</si>
  <si>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</si>
  <si>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</si>
  <si>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</si>
  <si>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</si>
  <si>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</si>
  <si>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</si>
  <si>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</si>
  <si>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</si>
  <si>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</si>
  <si>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</si>
  <si>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</si>
  <si>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</si>
  <si>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</si>
  <si>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</si>
  <si>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</si>
  <si>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</si>
  <si>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</si>
  <si>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</si>
  <si>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</si>
  <si>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</si>
  <si>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</si>
  <si>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</si>
  <si>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</si>
  <si>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</si>
  <si>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</si>
  <si>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</si>
  <si>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</si>
  <si>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</si>
  <si>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</si>
  <si>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</si>
  <si>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</si>
  <si>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</si>
  <si>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</si>
  <si>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</si>
  <si>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</si>
  <si>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</si>
  <si>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</si>
  <si>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</si>
  <si>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</si>
  <si>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</si>
  <si>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</si>
  <si>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</si>
  <si>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</si>
  <si>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</si>
  <si>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</si>
  <si>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</si>
  <si>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</si>
  <si>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</si>
  <si>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</si>
  <si>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</si>
  <si>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</si>
  <si>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</si>
  <si>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</si>
  <si>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</si>
  <si>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</si>
  <si>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</si>
  <si>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</si>
  <si>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</si>
  <si>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</si>
  <si>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</si>
  <si>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</si>
  <si>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</si>
  <si>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</si>
  <si>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</si>
  <si>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</si>
  <si>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</si>
  <si>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</si>
  <si>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</si>
  <si>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</si>
  <si>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</si>
  <si>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</si>
  <si>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</si>
  <si>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</si>
  <si>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</si>
  <si>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</si>
  <si>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</si>
  <si>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</si>
  <si>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</si>
  <si>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</si>
  <si>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</si>
  <si>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</si>
  <si>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</si>
  <si>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</si>
  <si>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</si>
  <si>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</si>
  <si>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</si>
  <si>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</si>
  <si>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</si>
  <si>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</si>
  <si>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</si>
  <si>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</si>
  <si>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</si>
  <si>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</si>
  <si>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</si>
  <si>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</si>
  <si>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</si>
  <si>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</si>
  <si>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</si>
  <si>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</si>
  <si>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</si>
  <si>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</si>
  <si>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</si>
  <si>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</si>
  <si>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</si>
  <si>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</si>
  <si>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</si>
  <si>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</si>
  <si>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</si>
  <si>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</si>
  <si>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</si>
  <si>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</si>
  <si>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</si>
  <si>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</si>
  <si>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</si>
  <si>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</si>
  <si>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</si>
  <si>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</si>
  <si>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</si>
  <si>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</si>
  <si>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</si>
  <si>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</si>
  <si>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</si>
  <si>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</si>
  <si>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</si>
  <si>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</si>
  <si>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</si>
  <si>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</si>
  <si>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</si>
  <si>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</si>
  <si>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</si>
  <si>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</si>
  <si>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</si>
  <si>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</si>
  <si>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</si>
  <si>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</si>
  <si>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</si>
  <si>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</si>
  <si>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</si>
  <si>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</si>
  <si>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</si>
  <si>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</si>
  <si>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</si>
  <si>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</si>
  <si>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</si>
  <si>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</si>
  <si>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</si>
  <si>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</si>
  <si>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</si>
  <si>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</si>
  <si>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</si>
  <si>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</si>
  <si>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</si>
  <si>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</si>
  <si>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</si>
  <si>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</si>
  <si>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</si>
  <si>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</si>
  <si>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</si>
  <si>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</si>
  <si>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</si>
  <si>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</si>
  <si>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</si>
  <si>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</si>
  <si>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</si>
  <si>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</si>
  <si>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</si>
  <si>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</si>
  <si>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</si>
  <si>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</si>
  <si>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</si>
  <si>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</si>
  <si>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</si>
  <si>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</si>
  <si>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</si>
  <si>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</si>
  <si>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</si>
  <si>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</si>
  <si>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</si>
  <si>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</si>
  <si>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</si>
  <si>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</si>
  <si>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</si>
  <si>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</si>
  <si>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</si>
  <si>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</si>
  <si>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</si>
  <si>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</si>
  <si>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</si>
  <si>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</si>
  <si>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</si>
  <si>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</si>
  <si>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</si>
  <si>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</si>
  <si>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</si>
  <si>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</si>
  <si>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</si>
  <si>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</si>
  <si>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</si>
  <si>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</si>
  <si>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</si>
  <si>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</si>
  <si>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</si>
  <si>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</si>
  <si>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</si>
  <si>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</si>
  <si>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</si>
  <si>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</si>
  <si>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</si>
  <si>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</si>
  <si>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</si>
  <si>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</si>
  <si>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</si>
  <si>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</si>
  <si>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</si>
  <si>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</si>
  <si>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</si>
  <si>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</si>
  <si>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</si>
  <si>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</si>
  <si>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</si>
  <si>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</si>
  <si>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</si>
  <si>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</si>
  <si>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</si>
  <si>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</si>
  <si>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</si>
  <si>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</si>
  <si>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</si>
  <si>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</si>
  <si>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</si>
  <si>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</si>
  <si>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</si>
  <si>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</si>
  <si>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</si>
  <si>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</si>
  <si>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</si>
  <si>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</si>
  <si>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</si>
  <si>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</si>
  <si>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</si>
  <si>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</si>
  <si>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</si>
  <si>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</si>
  <si>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</si>
  <si>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</si>
  <si>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</si>
  <si>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</si>
  <si>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</si>
  <si>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</si>
  <si>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</si>
  <si>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</si>
  <si>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</si>
  <si>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</si>
  <si>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</si>
  <si>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</si>
  <si>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</si>
  <si>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</si>
  <si>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</si>
  <si>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</si>
  <si>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</si>
  <si>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</si>
  <si>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</si>
  <si>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</si>
  <si>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</si>
  <si>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</si>
  <si>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</si>
  <si>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</si>
  <si>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</si>
  <si>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</si>
  <si>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</si>
  <si>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</si>
  <si>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</si>
  <si>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</si>
  <si>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</si>
  <si>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</si>
  <si>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</si>
  <si>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</si>
  <si>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</si>
  <si>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</si>
  <si>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</si>
  <si>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</si>
  <si>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</si>
  <si>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</si>
  <si>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</si>
  <si>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</si>
  <si>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</si>
  <si>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</si>
  <si>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</si>
  <si>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</si>
  <si>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</si>
  <si>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</si>
  <si>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</si>
  <si>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</si>
  <si>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</si>
  <si>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</si>
  <si>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</si>
  <si>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</si>
  <si>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</si>
  <si>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</si>
  <si>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</si>
  <si>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</si>
  <si>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</si>
  <si>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</si>
  <si>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</si>
  <si>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</si>
  <si>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</si>
  <si>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</si>
  <si>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</si>
  <si>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</si>
  <si>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</si>
  <si>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</si>
  <si>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</si>
  <si>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</si>
  <si>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</si>
  <si>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</si>
  <si>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</si>
  <si>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</si>
  <si>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</si>
  <si>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</si>
  <si>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</si>
  <si>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</si>
  <si>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</si>
  <si>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</si>
  <si>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</si>
  <si>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</si>
  <si>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</si>
  <si>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</si>
  <si>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</si>
  <si>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</si>
  <si>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</si>
  <si>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</si>
  <si>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</si>
  <si>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</si>
  <si>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</si>
  <si>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</si>
  <si>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</si>
  <si>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</si>
  <si>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</si>
  <si>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</si>
  <si>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</si>
  <si>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</si>
  <si>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</si>
  <si>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</si>
  <si>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</si>
  <si>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</si>
  <si>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</si>
  <si>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</si>
  <si>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</si>
  <si>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</si>
  <si>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</si>
  <si>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</si>
  <si>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</si>
  <si>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</si>
  <si>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</si>
  <si>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</si>
  <si>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</si>
  <si>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</si>
  <si>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</si>
  <si>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</si>
  <si>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</si>
  <si>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</si>
  <si>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</si>
  <si>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</si>
  <si>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</si>
  <si>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</si>
  <si>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</si>
  <si>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</si>
  <si>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</si>
  <si>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</si>
  <si>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</si>
  <si>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</si>
  <si>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</si>
  <si>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</si>
  <si>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</si>
  <si>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</si>
  <si>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</si>
  <si>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</si>
  <si>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</si>
  <si>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</si>
  <si>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</si>
  <si>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</si>
  <si>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</si>
  <si>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</si>
  <si>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</si>
  <si>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</si>
  <si>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</si>
  <si>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</si>
  <si>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</si>
  <si>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</si>
  <si>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</si>
  <si>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</si>
  <si>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</si>
  <si>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</si>
  <si>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</si>
  <si>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</si>
  <si>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</si>
  <si>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</si>
  <si>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</si>
  <si>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</si>
  <si>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</si>
  <si>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</si>
  <si>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</si>
  <si>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</si>
  <si>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</si>
  <si>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</si>
  <si>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</si>
  <si>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</si>
  <si>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</si>
  <si>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</si>
  <si>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</si>
  <si>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</si>
  <si>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</si>
  <si>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</si>
  <si>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</si>
  <si>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</si>
  <si>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</si>
  <si>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</si>
  <si>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</si>
  <si>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</si>
  <si>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</si>
  <si>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</si>
  <si>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</si>
  <si>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</si>
  <si>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</si>
  <si>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</si>
  <si>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</si>
  <si>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</si>
  <si>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</si>
  <si>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</si>
  <si>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</si>
  <si>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</si>
  <si>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</si>
  <si>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</si>
  <si>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</si>
  <si>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</si>
  <si>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</si>
  <si>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</si>
  <si>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</si>
  <si>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</si>
  <si>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</si>
  <si>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</si>
  <si>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</si>
  <si>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</si>
  <si>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</si>
  <si>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</si>
  <si>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</si>
  <si>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</si>
  <si>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</si>
  <si>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</si>
  <si>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</si>
  <si>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</si>
  <si>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</si>
  <si>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</si>
  <si>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</si>
  <si>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</si>
  <si>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</si>
  <si>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</si>
  <si>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</si>
  <si>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</si>
  <si>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</si>
  <si>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</si>
  <si>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</si>
  <si>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</si>
  <si>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</si>
  <si>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</si>
  <si>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</si>
  <si>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</si>
  <si>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</si>
  <si>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</si>
  <si>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</si>
  <si>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</si>
  <si>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</si>
  <si>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</si>
  <si>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</si>
  <si>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</si>
  <si>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</si>
  <si>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</si>
  <si>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</si>
  <si>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</si>
  <si>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</si>
  <si>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</si>
  <si>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</si>
  <si>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</si>
  <si>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</si>
  <si>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</si>
  <si>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</si>
  <si>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</si>
  <si>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</si>
  <si>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</si>
  <si>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</si>
  <si>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</si>
  <si>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</si>
  <si>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</si>
  <si>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</si>
  <si>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</si>
  <si>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</si>
  <si>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</si>
  <si>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</si>
  <si>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</si>
  <si>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</si>
  <si>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</si>
  <si>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</si>
  <si>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</si>
  <si>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</si>
  <si>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</si>
  <si>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</si>
  <si>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</si>
  <si>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</si>
  <si>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</si>
  <si>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</si>
  <si>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</si>
  <si>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</si>
  <si>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</si>
  <si>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</si>
  <si>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</si>
  <si>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</si>
  <si>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</si>
  <si>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</si>
  <si>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</si>
  <si>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</si>
  <si>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</si>
  <si>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</si>
  <si>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</si>
  <si>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</si>
  <si>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</si>
  <si>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</si>
  <si>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</si>
  <si>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</si>
  <si>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</si>
  <si>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</si>
  <si>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</si>
  <si>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</si>
  <si>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</si>
  <si>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</si>
  <si>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</si>
  <si>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</si>
  <si>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</si>
  <si>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</si>
  <si>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</si>
  <si>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</si>
  <si>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</si>
  <si>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</si>
  <si>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</si>
  <si>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</si>
  <si>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</si>
  <si>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</si>
  <si>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</si>
  <si>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</si>
  <si>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</si>
  <si>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</si>
  <si>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</si>
  <si>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</si>
  <si>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</si>
  <si>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</si>
  <si>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</si>
  <si>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</si>
  <si>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</si>
  <si>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</si>
  <si>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</si>
  <si>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</si>
  <si>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</si>
  <si>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</si>
  <si>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</si>
  <si>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</si>
  <si>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</si>
  <si>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</si>
  <si>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</si>
  <si>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</si>
  <si>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</si>
  <si>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</si>
  <si>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</si>
  <si>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</si>
  <si>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</si>
  <si>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</si>
  <si>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</si>
  <si>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</si>
  <si>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</si>
  <si>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</si>
  <si>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</si>
  <si>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</si>
  <si>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</si>
  <si>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</si>
  <si>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</si>
  <si>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</si>
  <si>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</si>
  <si>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</si>
  <si>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</si>
  <si>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</si>
  <si>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</si>
  <si>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</si>
  <si>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</si>
  <si>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</si>
  <si>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</si>
  <si>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</si>
  <si>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</si>
  <si>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</si>
  <si>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</si>
  <si>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</si>
  <si>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</si>
  <si>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</si>
  <si>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</si>
  <si>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</si>
  <si>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</si>
  <si>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</si>
  <si>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</si>
  <si>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</si>
  <si>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</si>
  <si>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</si>
  <si>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</si>
  <si>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</si>
  <si>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</si>
  <si>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</si>
  <si>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</si>
  <si>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</si>
  <si>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</si>
  <si>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</si>
  <si>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</si>
  <si>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</si>
  <si>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</si>
  <si>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</si>
  <si>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</si>
  <si>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</si>
  <si>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</si>
  <si>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</si>
  <si>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</si>
  <si>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</si>
  <si>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</si>
  <si>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</si>
  <si>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</si>
  <si>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</si>
  <si>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</si>
  <si>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</si>
  <si>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</si>
  <si>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</si>
  <si>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</si>
  <si>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</si>
  <si>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</si>
  <si>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</si>
  <si>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</si>
  <si>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</si>
  <si>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</si>
  <si>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</si>
  <si>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</si>
  <si>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</si>
  <si>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</si>
  <si>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</si>
  <si>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</si>
  <si>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</si>
  <si>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</si>
  <si>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</si>
  <si>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</si>
  <si>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</si>
  <si>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</si>
  <si>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</si>
  <si>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</si>
  <si>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</si>
  <si>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</si>
  <si>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</si>
  <si>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</si>
  <si>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</si>
  <si>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</si>
  <si>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</si>
  <si>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</si>
  <si>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</si>
  <si>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</si>
  <si>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</si>
  <si>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</si>
  <si>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</si>
  <si>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</si>
  <si>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</si>
  <si>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</si>
  <si>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</si>
  <si>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</si>
  <si>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</si>
  <si>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</si>
  <si>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</si>
  <si>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</si>
  <si>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</si>
  <si>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</si>
  <si>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</si>
  <si>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</si>
  <si>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</si>
  <si>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</si>
  <si>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</si>
  <si>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</si>
  <si>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</si>
  <si>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</si>
  <si>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</si>
  <si>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</si>
  <si>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</si>
  <si>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</si>
  <si>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</si>
  <si>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</si>
  <si>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</si>
  <si>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</si>
  <si>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</si>
  <si>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</si>
  <si>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</si>
  <si>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</si>
  <si>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</si>
  <si>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</si>
  <si>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</si>
  <si>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</si>
  <si>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</si>
  <si>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</si>
  <si>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</si>
  <si>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</si>
  <si>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</si>
  <si>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</si>
  <si>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</si>
  <si>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</si>
  <si>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</si>
  <si>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</si>
  <si>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</si>
  <si>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</si>
  <si>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</si>
  <si>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</si>
  <si>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</si>
  <si>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</si>
  <si>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</si>
  <si>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</si>
  <si>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</si>
  <si>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</si>
  <si>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</si>
  <si>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</si>
  <si>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</si>
  <si>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</si>
  <si>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</si>
  <si>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</si>
  <si>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</si>
  <si>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</si>
  <si>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</si>
  <si>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</si>
  <si>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</si>
  <si>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</si>
  <si>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</si>
  <si>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</si>
  <si>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</si>
  <si>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</si>
  <si>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</si>
  <si>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</si>
  <si>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</si>
  <si>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</si>
  <si>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</si>
  <si>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</si>
  <si>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</si>
  <si>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</si>
  <si>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</si>
  <si>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</si>
  <si>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</si>
  <si>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</si>
  <si>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</si>
  <si>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</si>
  <si>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</si>
  <si>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</si>
  <si>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</si>
  <si>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</si>
  <si>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</si>
  <si>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</si>
  <si>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</si>
  <si>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</si>
  <si>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</si>
  <si>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</si>
  <si>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</si>
  <si>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</si>
  <si>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</si>
  <si>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</si>
  <si>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</si>
  <si>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</si>
  <si>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</si>
  <si>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</si>
  <si>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</si>
  <si>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</si>
  <si>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</si>
  <si>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</si>
  <si>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</si>
  <si>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</si>
  <si>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</si>
  <si>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</si>
  <si>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</si>
  <si>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</si>
  <si>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</si>
  <si>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</si>
  <si>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</si>
  <si>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</si>
  <si>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</si>
  <si>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</si>
  <si>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</si>
  <si>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</si>
  <si>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</si>
  <si>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</si>
  <si>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</si>
  <si>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</si>
  <si>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</si>
  <si>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</si>
  <si>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</si>
  <si>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</si>
  <si>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</si>
  <si>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</si>
  <si>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</si>
  <si>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</si>
  <si>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</si>
  <si>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</si>
  <si>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</si>
  <si>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</si>
  <si>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</si>
  <si>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</si>
  <si>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</si>
  <si>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</si>
  <si>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</si>
  <si>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</si>
  <si>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</si>
  <si>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</si>
  <si>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</si>
  <si>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</si>
  <si>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</si>
  <si>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</si>
  <si>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</si>
  <si>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</si>
  <si>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</si>
  <si>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</si>
  <si>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</si>
  <si>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</si>
  <si>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</si>
  <si>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</si>
  <si>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</si>
  <si>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</si>
  <si>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</si>
  <si>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</si>
  <si>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</si>
  <si>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</si>
  <si>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</si>
  <si>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</si>
  <si>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</si>
  <si>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</si>
  <si>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</si>
  <si>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</si>
  <si>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</si>
  <si>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</si>
  <si>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</si>
  <si>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</si>
  <si>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</si>
  <si>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</si>
  <si>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</si>
  <si>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</si>
  <si>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</si>
  <si>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</si>
  <si>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</si>
  <si>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</si>
  <si>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</si>
  <si>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</si>
  <si>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</si>
  <si>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</si>
  <si>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</si>
  <si>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</si>
  <si>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</si>
  <si>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</si>
  <si>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</si>
  <si>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</si>
  <si>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</si>
  <si>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</si>
  <si>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</si>
  <si>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</si>
  <si>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</si>
  <si>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</si>
  <si>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</si>
  <si>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</si>
  <si>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</si>
  <si>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</si>
  <si>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</si>
  <si>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</si>
  <si>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</si>
  <si>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</si>
  <si>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</si>
  <si>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</si>
  <si>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</si>
  <si>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</si>
  <si>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</si>
  <si>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</si>
  <si>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</si>
  <si>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</si>
  <si>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</si>
  <si>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</si>
  <si>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</si>
  <si>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</si>
  <si>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</si>
  <si>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</si>
  <si>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</si>
  <si>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</si>
  <si>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</si>
  <si>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</si>
  <si>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</si>
  <si>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</si>
  <si>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</si>
  <si>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</si>
  <si>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</si>
  <si>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</si>
  <si>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</si>
  <si>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</si>
  <si>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</si>
  <si>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</si>
  <si>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</si>
  <si>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</si>
  <si>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</si>
  <si>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</si>
  <si>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</si>
  <si>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</si>
  <si>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</si>
  <si>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</si>
  <si>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</si>
  <si>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</si>
  <si>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</si>
  <si>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</si>
  <si>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</si>
  <si>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</si>
  <si>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</si>
  <si>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</si>
  <si>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</si>
  <si>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</si>
  <si>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</si>
  <si>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</si>
  <si>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</si>
  <si>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</si>
  <si>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</si>
  <si>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</si>
  <si>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</si>
  <si>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</si>
  <si>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</si>
  <si>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</si>
  <si>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</si>
  <si>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</si>
  <si>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</si>
  <si>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</si>
  <si>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</si>
  <si>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</si>
  <si>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</si>
  <si>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</si>
  <si>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</si>
  <si>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</si>
  <si>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</si>
  <si>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</si>
  <si>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</si>
  <si>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</si>
  <si>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</si>
  <si>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</si>
  <si>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</si>
  <si>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</si>
  <si>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</si>
  <si>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</si>
  <si>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</si>
  <si>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</si>
  <si>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</si>
  <si>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</si>
  <si>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</si>
  <si>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</si>
  <si>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</si>
  <si>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</si>
  <si>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</si>
  <si>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</si>
  <si>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</si>
  <si>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</si>
  <si>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</si>
  <si>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</si>
  <si>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</si>
  <si>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</si>
  <si>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</si>
  <si>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</si>
  <si>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</si>
  <si>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</si>
  <si>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</si>
  <si>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</si>
  <si>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</si>
  <si>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</si>
  <si>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</si>
  <si>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</si>
  <si>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</si>
  <si>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</si>
  <si>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</si>
  <si>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</si>
  <si>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</si>
  <si>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</si>
  <si>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</si>
  <si>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</si>
  <si>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</si>
  <si>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</si>
  <si>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</si>
  <si>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</si>
  <si>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</si>
  <si>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</si>
  <si>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</si>
  <si>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</si>
  <si>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</si>
  <si>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</si>
  <si>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</si>
  <si>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</si>
  <si>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</si>
  <si>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</si>
  <si>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</si>
  <si>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</si>
  <si>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</si>
  <si>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</si>
  <si>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</si>
  <si>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</si>
  <si>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</si>
  <si>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</si>
  <si>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</si>
  <si>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</si>
  <si>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</si>
  <si>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</si>
  <si>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</si>
  <si>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</si>
  <si>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</si>
  <si>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</si>
  <si>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</si>
  <si>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</si>
  <si>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</si>
  <si>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</si>
  <si>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</si>
  <si>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</si>
  <si>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</si>
  <si>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</si>
  <si>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</si>
  <si>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</si>
  <si>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</si>
  <si>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</si>
  <si>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</si>
  <si>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</si>
  <si>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</si>
  <si>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</si>
  <si>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</si>
  <si>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</si>
  <si>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</si>
  <si>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</si>
  <si>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</si>
  <si>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</si>
  <si>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</si>
  <si>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</si>
  <si>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</si>
  <si>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</si>
  <si>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</si>
  <si>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</si>
  <si>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</si>
  <si>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</si>
  <si>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</si>
  <si>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</si>
  <si>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</si>
  <si>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</si>
  <si>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</si>
  <si>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</si>
  <si>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</si>
  <si>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</si>
  <si>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</si>
  <si>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</si>
  <si>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</si>
  <si>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</si>
  <si>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</si>
  <si>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</si>
  <si>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</si>
  <si>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</si>
  <si>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</si>
  <si>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</si>
  <si>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</si>
  <si>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</si>
  <si>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</si>
  <si>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</si>
  <si>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</si>
  <si>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</si>
  <si>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</si>
  <si>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</si>
  <si>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</si>
  <si>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</si>
  <si>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</si>
  <si>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</si>
  <si>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</si>
  <si>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</si>
  <si>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</si>
  <si>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</si>
  <si>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</si>
  <si>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</si>
  <si>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</si>
  <si>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</si>
  <si>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</si>
  <si>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</si>
  <si>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</si>
  <si>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</si>
  <si>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</si>
  <si>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</si>
  <si>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</si>
  <si>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</si>
  <si>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</si>
  <si>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</si>
  <si>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</si>
  <si>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</si>
  <si>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</si>
  <si>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</si>
  <si>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</si>
  <si>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</si>
  <si>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</si>
  <si>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</si>
  <si>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</si>
  <si>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</si>
  <si>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</si>
  <si>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</si>
  <si>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</si>
  <si>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</si>
  <si>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</si>
  <si>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</si>
  <si>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</si>
  <si>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</si>
  <si>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</si>
  <si>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</si>
  <si>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</si>
  <si>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</si>
  <si>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</si>
  <si>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</si>
  <si>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</si>
  <si>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</si>
  <si>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</si>
  <si>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</si>
  <si>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</si>
  <si>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</si>
  <si>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</si>
  <si>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</si>
  <si>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</si>
  <si>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</si>
  <si>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</si>
  <si>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</si>
  <si>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</si>
  <si>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</si>
  <si>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</si>
  <si>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</si>
  <si>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</si>
  <si>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</si>
  <si>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</si>
  <si>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</si>
  <si>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</si>
  <si>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</si>
  <si>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</si>
  <si>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</si>
  <si>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</si>
  <si>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</si>
  <si>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</si>
  <si>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</si>
  <si>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</si>
  <si>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</si>
  <si>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</si>
  <si>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</si>
  <si>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</si>
  <si>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</si>
  <si>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</si>
  <si>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</si>
  <si>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</si>
  <si>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</si>
  <si>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</si>
  <si>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</si>
  <si>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</si>
  <si>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</si>
  <si>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</si>
  <si>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</si>
  <si>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</si>
  <si>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</si>
  <si>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</si>
  <si>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</si>
  <si>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</si>
  <si>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</si>
  <si>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</si>
  <si>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</si>
  <si>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</si>
  <si>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</si>
  <si>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</si>
  <si>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</si>
  <si>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</si>
  <si>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</si>
  <si>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</si>
  <si>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</si>
  <si>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</si>
  <si>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</si>
  <si>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</si>
  <si>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</si>
  <si>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</si>
  <si>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</si>
  <si>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</si>
  <si>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</si>
  <si>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</si>
  <si>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</si>
  <si>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</si>
  <si>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</si>
  <si>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</si>
  <si>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</si>
  <si>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</si>
  <si>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</si>
  <si>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</si>
  <si>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</si>
  <si>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</si>
  <si>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</si>
  <si>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</si>
  <si>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</si>
  <si>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</si>
  <si>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</si>
  <si>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</si>
  <si>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</si>
  <si>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</si>
  <si>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</si>
  <si>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</si>
  <si>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</si>
  <si>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</si>
  <si>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</si>
  <si>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</si>
  <si>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</si>
  <si>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</si>
  <si>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</si>
  <si>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</si>
  <si>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</si>
  <si>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</si>
  <si>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</si>
  <si>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</si>
  <si>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</si>
  <si>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</si>
  <si>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</si>
  <si>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</si>
  <si>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</si>
  <si>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</si>
  <si>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</si>
  <si>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</si>
  <si>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</si>
  <si>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</si>
  <si>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</si>
  <si>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</si>
  <si>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</si>
  <si>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</si>
  <si>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</si>
  <si>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</si>
  <si>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</si>
  <si>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</si>
  <si>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</si>
  <si>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</si>
  <si>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</si>
  <si>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</si>
  <si>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</si>
  <si>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</si>
  <si>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</si>
  <si>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</si>
  <si>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</si>
  <si>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</si>
  <si>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</si>
  <si>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</si>
  <si>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</si>
  <si>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</si>
  <si>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</si>
  <si>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</si>
  <si>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</si>
  <si>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</si>
  <si>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</si>
  <si>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</si>
  <si>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</si>
  <si>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</si>
  <si>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</si>
  <si>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</si>
  <si>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</si>
  <si>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</si>
  <si>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</si>
  <si>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</si>
  <si>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</si>
  <si>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</si>
  <si>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</si>
  <si>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</si>
  <si>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</si>
  <si>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</si>
  <si>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</si>
  <si>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</si>
  <si>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</si>
  <si>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</si>
  <si>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</si>
  <si>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</si>
  <si>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</si>
  <si>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</si>
  <si>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</si>
  <si>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</si>
  <si>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</si>
  <si>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</si>
  <si>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</si>
  <si>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</si>
  <si>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</si>
  <si>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</si>
  <si>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</si>
  <si>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</si>
  <si>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</si>
  <si>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</si>
  <si>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</si>
  <si>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</si>
  <si>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</si>
  <si>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</si>
  <si>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</si>
  <si>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</si>
  <si>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</si>
  <si>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</si>
  <si>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</si>
  <si>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</si>
  <si>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</si>
  <si>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</si>
  <si>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</si>
  <si>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</si>
  <si>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</si>
  <si>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</si>
  <si>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</si>
  <si>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</si>
  <si>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</si>
  <si>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</si>
  <si>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</si>
  <si>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</si>
  <si>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</si>
  <si>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</si>
  <si>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</si>
  <si>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</si>
  <si>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</si>
  <si>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</si>
  <si>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</si>
  <si>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</si>
  <si>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</si>
  <si>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</si>
  <si>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</si>
  <si>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</si>
  <si>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</si>
  <si>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</si>
  <si>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</si>
  <si>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</si>
  <si>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</si>
  <si>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</si>
  <si>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</si>
  <si>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</si>
  <si>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</si>
  <si>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</si>
  <si>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</si>
  <si>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</si>
  <si>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</si>
  <si>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</si>
  <si>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</si>
  <si>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</si>
  <si>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</si>
  <si>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</si>
  <si>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</si>
  <si>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</si>
  <si>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</si>
  <si>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</si>
  <si>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</si>
  <si>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</si>
  <si>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</si>
  <si>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</si>
  <si>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</si>
  <si>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</si>
  <si>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</si>
  <si>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</si>
  <si>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</si>
  <si>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</si>
  <si>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</si>
  <si>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</si>
  <si>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</si>
  <si>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</si>
  <si>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</si>
  <si>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</si>
  <si>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</si>
  <si>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</si>
  <si>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</si>
  <si>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</si>
  <si>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</si>
  <si>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</si>
  <si>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</si>
  <si>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</si>
  <si>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</si>
  <si>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</si>
  <si>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</si>
  <si>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</si>
  <si>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</si>
  <si>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</si>
  <si>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</si>
  <si>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</si>
  <si>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</si>
  <si>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</si>
  <si>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</si>
  <si>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</si>
  <si>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</si>
  <si>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</si>
  <si>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</si>
  <si>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</si>
  <si>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</si>
  <si>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</si>
  <si>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</si>
  <si>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</si>
  <si>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</si>
  <si>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</si>
  <si>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</si>
  <si>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</si>
  <si>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</si>
  <si>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</si>
  <si>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</si>
  <si>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</si>
  <si>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</si>
  <si>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</si>
  <si>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</si>
  <si>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</si>
  <si>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</si>
  <si>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</si>
  <si>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</si>
  <si>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</si>
  <si>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</si>
  <si>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</si>
  <si>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</si>
  <si>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</si>
  <si>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</si>
  <si>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</si>
  <si>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</si>
  <si>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</si>
  <si>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</si>
  <si>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</si>
  <si>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</si>
  <si>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</si>
  <si>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</si>
  <si>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</si>
  <si>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</si>
  <si>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</si>
  <si>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</si>
  <si>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</si>
  <si>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</si>
  <si>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</si>
  <si>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</si>
  <si>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</si>
  <si>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</si>
  <si>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</si>
  <si>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</si>
  <si>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</si>
  <si>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</si>
  <si>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</si>
  <si>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</si>
  <si>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</si>
  <si>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</si>
  <si>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</si>
  <si>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</si>
  <si>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</si>
  <si>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</si>
  <si>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</si>
  <si>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</si>
  <si>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</si>
  <si>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</si>
  <si>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</si>
  <si>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</si>
  <si>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</si>
  <si>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</si>
  <si>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</si>
  <si>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</si>
  <si>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</si>
  <si>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</si>
  <si>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</si>
  <si>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</si>
  <si>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</si>
  <si>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</si>
  <si>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</si>
  <si>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</si>
  <si>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</si>
  <si>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</si>
  <si>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</si>
  <si>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</si>
  <si>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</si>
  <si>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</si>
  <si>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</si>
  <si>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</si>
  <si>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</si>
  <si>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</si>
  <si>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</si>
  <si>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</si>
  <si>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</si>
  <si>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</si>
  <si>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</si>
  <si>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</si>
  <si>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</si>
  <si>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</si>
  <si>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</si>
  <si>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</si>
  <si>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</si>
  <si>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</si>
  <si>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</si>
  <si>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</si>
  <si>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</si>
  <si>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</si>
  <si>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</si>
  <si>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</si>
  <si>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</si>
  <si>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</si>
  <si>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</si>
  <si>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</si>
  <si>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</si>
  <si>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</si>
  <si>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</si>
  <si>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</si>
  <si>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</si>
  <si>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</si>
  <si>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</si>
  <si>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</si>
  <si>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</si>
  <si>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</si>
  <si>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</si>
  <si>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</si>
  <si>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</si>
  <si>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</si>
  <si>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</si>
  <si>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</si>
  <si>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</si>
  <si>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</si>
  <si>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</si>
  <si>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</si>
  <si>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</si>
  <si>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</si>
  <si>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</si>
  <si>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</si>
  <si>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</si>
  <si>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</si>
  <si>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</si>
  <si>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</si>
  <si>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</si>
  <si>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</si>
  <si>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</si>
  <si>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</si>
  <si>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</si>
  <si>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</si>
  <si>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</si>
  <si>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</si>
  <si>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</si>
  <si>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</si>
  <si>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</si>
  <si>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</si>
  <si>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</si>
  <si>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</si>
  <si>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</si>
  <si>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</si>
  <si>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</si>
  <si>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</si>
  <si>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TT-20251125-02079</t>
  </si>
  <si>
    <t xml:space="preserve">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</si>
</sst>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0" dataDxfId="169" headerRowBorderDxfId="167" tableBorderDxfId="168" totalsRowBorderDxfId="166">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3" dataDxfId="152" headerRowBorderDxfId="150" tableBorderDxfId="151" totalsRowBorderDxfId="149">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7" totalsRowShown="0" headerRowDxfId="44" dataDxfId="43" headerRowBorderDxfId="41" tableBorderDxfId="42" totalsRowBorderDxfId="40">
  <autoFilter ref="A1:L3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7" dataDxfId="26" headerRowBorderDxfId="24" tableBorderDxfId="25">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323.88071597222006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45986.829141898146</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45986.829141898146</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45986.829141898146</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45986.829141898146</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45986.829141898146</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45986.829141898146</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45986.829141898146</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45986.829141898146</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45986.829141898146</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45986.829141898146</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45986.829141898146</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45986.829141898146</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45986.829141898146</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45986.829141898146</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45986.829141898146</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45986.829141898146</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45986.829141898146</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45986.829141898146</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45986.829141898146</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45986.829141898146</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45986.829141898146</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45986.829141898146</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45986.829141898146</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45986.829141898146</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45986.829141898146</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45986.829141898146</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45986.829141898146</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45986.829141898146</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45986.829141898146</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45986.829141898146</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45986.829141898146</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45986.829141898146</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45986.829141898146</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45986.829141898146</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45986.829141898146</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45986.829141898146</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45986.829141898146</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45986.829141898146</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45986.829141898146</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45986.829141898146</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45986.829141898146</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45986.829141898146</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45986.829141898146</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45986.829141898146</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45986.829141898146</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45986.829141898146</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45986.829141898146</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45986.829141898146</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45986.829141898146</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45986.829141898146</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45986.829141898146</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45986.829141898146</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45986.829141898146</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45986.829141898146</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45986.829141898146</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76B1DC12-F78C-4B92-9D5D-9ABBED154E4D}"/>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161.82930393518473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2.4417229166647303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45986.829141898146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45986.829141898146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45986.829141898146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45986.829141898146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45986.829141898146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45986.829141898146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45986.829141898146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45986.829141898146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45986.829141898146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45986.829141898146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45986.829141898146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45986.829141898146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45986.829141898146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45986.829141898146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45986.829141898146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45986.829141898146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45986.829141898146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45986.829141898146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45986.829141898146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45986.829141898146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45986.829141898146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45986.829141898146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45986.829141898146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45986.829141898146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45986.829141898146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45986.829141898146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45986.829141898146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45986.829141898146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45986.829141898146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45986.829141898146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45986.829141898146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45986.829141898146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45986.829141898146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45986.829141898146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45986.829141898146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45986.829141898146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45986.829141898146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45986.829141898146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45986.829141898146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45986.829141898146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45986.829141898146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45986.829141898146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45986.829141898146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45986.829141898146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45986.829141898146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45986.829141898146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45986.829141898146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45986.829141898146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45986.829141898146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45986.829141898146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45986.829141898146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45986.829141898146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45986.829141898146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45986.829141898146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45986.829141898146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45986.829141898146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45986.829141898146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45986.829141898146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45986.829141898146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45986.829141898146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45986.829141898146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45986.829141898146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45986.829141898146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45986.829141898146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45986.829141898146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45986.829141898146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45986.829141898146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45986.829141898146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45986.829141898146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45986.829141898146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45986.829141898146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45986.829141898146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45986.829141898146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45986.829141898146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45986.829141898146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45986.829141898146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45986.829141898146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45986.829141898146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45986.829141898146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45986.829141898146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45986.829141898146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45986.829141898146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45986.829141898146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45986.829141898146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45986.829141898146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45986.829141898146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45986.829141898146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45986.829141898146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45986.829141898146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45986.829141898146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45986.829141898146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45986.829141898146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45986.829141898146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45986.829141898146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45986.829141898146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45986.829141898146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45986.829141898146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45986.829141898146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45986.829141898146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45986.829141898146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45986.829141898146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45986.829141898146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45986.829141898146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45986.829141898146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45986.829141898146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45986.829141898146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45986.829141898146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45986.829141898146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45986.829141898146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45986.829141898146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45986.829141898146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45986.829141898146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45986.829141898146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45986.829141898146</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45986.829141898146</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45986.829141898146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45986.829141898146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45986.829141898146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45986.829141898146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45986.829141898146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45986.829141898146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45986.829141898146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45986.829141898146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45986.829141898146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45986.829141898146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45986.829141898146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45986.829141898146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45986.829141898146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45986.829141898146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45986.829141898146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45986.829141898146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45986.829141898146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45986.829141898146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45986.829141898146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45986.829141898146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45986.829141898146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45986.829141898146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45986.829141898146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45986.829141898146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45986.829141898146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45986.829141898146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45986.829141898146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45986.829141898146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45986.829141898146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45986.829141898146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45986.829141898146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45986.829141898146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45986.829141898146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45986.829141898146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45986.829141898146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45986.829141898146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45986.829141898146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45986.829141898146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45986.829141898146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45986.829141898146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45986.829141898146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45986.829141898146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45986.829141898146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45986.829141898146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45986.829141898146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45986.829141898146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45986.829141898146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45986.829141898146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45986.829141898146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45986.829141898146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45986.829141898146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45986.829141898146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45986.829141898146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45986.829141898146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45986.829141898146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45986.829141898146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45986.829141898146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45986.829141898146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45986.829141898146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45986.829141898146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45986.829141898146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45986.829141898146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45986.829141898146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45986.829141898146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45986.829141898146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45986.829141898146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45986.829141898146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45986.829141898146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45986.829141898146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45986.829141898146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45986.829141898146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45986.829141898146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45986.829141898146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45986.829141898146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45986.829141898146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45986.829141898146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45986.829141898146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45986.829141898146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45986.829141898146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45986.829141898146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45986.829141898146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45986.829141898146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45986.829141898146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45986.829141898146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45986.829141898146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45986.829141898146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45986.829141898146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45986.829141898146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45986.829141898146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45986.829141898146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45986.829141898146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45986.829141898146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45986.829141898146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45986.829141898146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45986.829141898146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45986.829141898146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45986.829141898146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45986.829141898146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45986.829141898146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45986.829141898146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45986.829141898146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45986.829141898146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45986.829141898146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45986.829141898146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45986.829141898146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45986.829141898146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45986.829141898146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45986.829141898146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45986.829141898146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45986.829141898146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45986.829141898146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45986.829141898146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45986.829141898146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45986.829141898146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45986.829141898146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45986.829141898146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45986.829141898146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45986.829141898146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45986.829141898146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45986.829141898146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45986.829141898146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45986.829141898146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45986.829141898146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45986.829141898146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45986.829141898146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45986.829141898146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45986.829141898146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45986.829141898146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45986.829141898146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45986.829141898146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45986.829141898146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45986.829141898146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45986.829141898146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45986.829141898146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45986.829141898146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45986.829141898146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45986.829141898146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45986.829141898146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45986.829141898146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45986.829141898146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45986.829141898146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45986.829141898146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45986.829141898146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45986.829141898146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45986.829141898146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45986.829141898146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45986.829141898146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45986.829141898146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45986.829141898146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45986.829141898146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45986.829141898146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45986.829141898146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45986.829141898146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45986.829141898146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45986.829141898146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45986.829141898146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45986.829141898146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45986.829141898146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45986.829141898146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45986.829141898146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45986.829141898146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45986.829141898146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45986.829141898146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45986.829141898146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45986.829141898146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45986.829141898146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45986.829141898146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45986.829141898146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45986.829141898146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45986.829141898146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45986.829141898146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45986.829141898146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45986.829141898146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45986.829141898146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45986.829141898146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45986.829141898146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45986.829141898146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45986.829141898146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45986.829141898146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45986.829141898146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45986.829141898146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45986.829141898146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45986.829141898146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45986.829141898146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45986.829141898146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45986.829141898146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45986.829141898146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45986.829141898146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45986.829141898146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45986.829141898146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45986.829141898146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45986.829141898146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45986.829141898146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45986.829141898146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45986.829141898146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45986.829141898146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45986.829141898146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45986.829141898146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45986.829141898146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45986.829141898146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45986.829141898146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45986.829141898146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45986.829141898146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45986.829141898146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45986.829141898146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45986.829141898146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45986.829141898146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45986.829141898146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45986.829141898146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45986.829141898146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45986.829141898146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45986.829141898146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45986.829141898146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45986.829141898146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45986.829141898146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45986.829141898146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45986.829141898146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45986.829141898146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45986.829141898146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45986.829141898146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45986.829141898146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45986.829141898146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45986.829141898146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45986.829141898146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45986.829141898146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45986.829141898146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45986.829141898146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45986.829141898146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45986.829141898146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45986.829141898146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45986.829141898146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45986.829141898146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45986.829141898146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45986.829141898146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45986.829141898146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45986.829141898146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45986.829141898146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45986.829141898146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45986.829141898146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45986.829141898146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45986.829141898146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45986.829141898146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45986.829141898146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45986.829141898146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45986.829141898146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45986.829141898146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45986.829141898146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45986.829141898146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45986.829141898146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45986.829141898146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45986.829141898146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45986.829141898146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45986.829141898146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45986.829141898146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45986.829141898146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45986.829141898146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45986.829141898146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45986.829141898146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45986.829141898146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45986.829141898146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45986.829141898146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45986.829141898146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45986.829141898146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45986.829141898146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45986.829141898146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45986.829141898146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45986.829141898146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45986.829141898146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45986.829141898146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45986.829141898146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45986.829141898146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45986.829141898146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45986.829141898146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45986.829141898146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45986.829141898146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45986.829141898146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45986.829141898146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45986.829141898146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45986.829141898146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45986.829141898146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45986.829141898146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45986.829141898146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45986.829141898146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45986.829141898146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45986.829141898146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45986.829141898146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45986.829141898146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45986.829141898146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45986.829141898146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45986.829141898146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45986.829141898146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45986.829141898146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45986.829141898146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45986.829141898146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45986.829141898146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45986.829141898146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45986.829141898146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45986.829141898146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45986.829141898146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45986.829141898146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45986.829141898146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45986.829141898146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45986.829141898146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45986.829141898146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45986.829141898146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45986.829141898146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45986.829141898146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45986.829141898146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45986.829141898146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45986.829141898146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45986.829141898146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45986.829141898146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45986.829141898146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45986.829141898146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45986.829141898146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45986.829141898146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45986.829141898146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45986.829141898146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45986.829141898146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45986.829141898146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45986.829141898146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45986.829141898146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45986.829141898146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45986.829141898146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45986.829141898146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45986.829141898146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45986.829141898146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45986.829141898146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45986.829141898146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45986.829141898146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45986.829141898146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45986.829141898146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45986.829141898146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45986.829141898146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45986.829141898146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45986.829141898146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45986.829141898146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45986.829141898146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45986.829141898146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45986.829141898146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45986.829141898146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45986.829141898146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45986.829141898146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45986.829141898146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45986.829141898146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45986.829141898146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45986.829141898146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45986.829141898146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45986.829141898146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45986.829141898146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45986.829141898146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45986.829141898146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45986.829141898146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45986.829141898146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45986.829141898146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45986.829141898146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45986.829141898146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45986.829141898146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45986.829141898146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45986.829141898146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45986.829141898146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45986.829141898146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45986.829141898146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45986.829141898146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45986.829141898146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45986.829141898146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45986.829141898146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45986.829141898146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45986.829141898146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45986.829141898146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45986.829141898146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45986.829141898146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45986.829141898146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45986.829141898146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45986.829141898146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45986.829141898146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45986.829141898146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45986.829141898146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45986.829141898146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45986.829141898146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45986.829141898146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45986.829141898146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45986.829141898146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45986.829141898146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45986.829141898146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45986.829141898146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45986.829141898146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45986.829141898146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45986.829141898146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45986.829141898146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45986.829141898146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45986.829141898146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45986.829141898146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45986.829141898146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45986.829141898146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45986.829141898146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45986.829141898146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45986.829141898146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45986.829141898146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45986.829141898146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45986.829141898146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45986.829141898146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45986.829141898146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45986.829141898146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45986.829141898146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45986.829141898146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45986.829141898146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45986.829141898146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45986.829141898146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45986.829141898146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45986.829141898146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45986.829141898146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45986.829141898146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45986.829141898146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45986.829141898146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45986.829141898146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45986.829141898146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45986.829141898146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45986.829141898146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45986.829141898146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45986.829141898146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45986.829141898146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45986.829141898146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45986.829141898146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45986.829141898146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45986.829141898146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45986.829141898146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45986.829141898146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45986.829141898146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45986.829141898146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45986.829141898146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45986.829141898146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45986.829141898146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45986.829141898146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45986.829141898146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45986.829141898146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45986.829141898146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45986.829141898146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45986.829141898146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45986.829141898146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45986.829141898146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45986.829141898146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45986.829141898146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45986.829141898146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45986.829141898146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45986.829141898146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45986.829141898146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45986.829141898146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45986.829141898146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45986.829141898146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45986.829141898146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45986.829141898146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45986.829141898146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45986.829141898146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45986.829141898146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45986.829141898146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45986.829141898146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45986.829141898146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45986.829141898146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45986.829141898146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45986.829141898146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45986.829141898146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45986.829141898146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45986.829141898146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45986.829141898146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45986.829141898146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45986.829141898146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45986.829141898146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45986.829141898146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45986.829141898146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45986.829141898146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45986.829141898146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45986.829141898146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45986.829141898146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45986.829141898146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45986.829141898146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45986.829141898146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45986.829141898146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45986.829141898146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45986.829141898146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45986.829141898146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45986.829141898146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45986.829141898146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45986.829141898146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45986.829141898146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45986.829141898146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45986.829141898146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45986.829141898146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45986.829141898146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45986.829141898146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45986.829141898146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45986.829141898146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45986.829141898146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45986.829141898146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45986.829141898146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45986.829141898146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45986.829141898146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45986.829141898146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45986.829141898146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45986.829141898146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45986.829141898146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45986.829141898146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45986.829141898146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45986.829141898146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45986.829141898146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45986.829141898146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45986.829141898146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45986.829141898146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45986.829141898146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45986.829141898146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45986.829141898146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45986.829141898146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45986.829141898146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45986.829141898146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45986.829141898146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45986.829141898146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45986.829141898146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45986.829141898146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45986.829141898146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45986.829141898146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45986.829141898146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45986.829141898146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45986.829141898146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45986.829141898146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45986.829141898146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45986.829141898146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45986.829141898146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45986.829141898146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45986.829141898146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45986.829141898146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45986.829141898146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45986.829141898146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45986.829141898146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45986.829141898146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45986.829141898146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45986.829141898146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45986.829141898146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45986.829141898146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45986.829141898146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45986.829141898146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45986.829141898146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45986.829141898146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45986.829141898146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45986.829141898146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45986.829141898146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45986.829141898146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45986.829141898146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45986.829141898146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45986.829141898146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45986.829141898146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45986.829141898146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45986.829141898146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45986.829141898146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45986.829141898146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45986.829141898146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45986.829141898146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45986.829141898146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45986.829141898146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45986.829141898146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45986.829141898146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45986.829141898146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45986.829141898146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45986.829141898146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45986.829141898146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45986.829141898146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45986.829141898146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45986.829141898146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45986.829141898146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45986.829141898146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45986.829141898146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45986.829141898146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45986.829141898146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45986.829141898146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45986.829141898146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45986.829141898146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45986.829141898146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45986.829141898146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45986.829141898146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45986.829141898146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45986.829141898146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45986.829141898146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45986.829141898146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45986.829141898146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45986.829141898146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45986.829141898146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45986.829141898146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45986.829141898146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45986.829141898146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45986.829141898146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45986.829141898146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45986.829141898146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45986.829141898146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45986.829141898146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45986.829141898146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45986.829141898146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45986.829141898146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45986.829141898146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45986.829141898146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45986.829141898146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45986.829141898146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45986.829141898146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45986.829141898146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45986.829141898146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45986.829141898146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45986.829141898146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45986.829141898146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45986.829141898146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45986.829141898146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45986.829141898146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45986.829141898146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45986.829141898146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45986.829141898146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45986.829141898146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45986.829141898146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45986.829141898146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45986.829141898146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45986.829141898146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45986.829141898146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45986.829141898146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45986.829141898146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45986.829141898146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45986.829141898146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45986.829141898146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45986.829141898146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45986.829141898146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45986.829141898146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45986.829141898146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45986.829141898146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45986.829141898146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45986.829141898146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45986.829141898146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45986.829141898146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45986.829141898146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45986.829141898146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45986.829141898146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45986.829141898146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45986.829141898146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45986.829141898146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45986.829141898146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45986.829141898146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45986.829141898146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45986.829141898146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45986.829141898146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45986.829141898146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45986.829141898146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45986.829141898146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45986.829141898146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45986.829141898146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45986.829141898146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45986.829141898146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45986.829141898146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45986.829141898146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45986.829141898146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45986.829141898146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45986.829141898146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45986.829141898146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45986.829141898146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45986.829141898146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45986.829141898146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45986.829141898146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45986.829141898146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45986.829141898146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45986.829141898146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45986.829141898146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45986.829141898146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45986.829141898146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45986.829141898146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45986.829141898146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45986.829141898146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45986.829141898146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45986.829141898146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45986.829141898146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45986.829141898146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45986.829141898146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45986.829141898146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45986.829141898146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45986.829141898146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45986.829141898146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45986.829141898146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45986.829141898146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45986.829141898146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45986.829141898146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45986.829141898146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45986.829141898146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45986.829141898146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45986.829141898146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45986.829141898146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45986.829141898146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45986.829141898146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45986.829141898146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45986.829141898146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45986.829141898146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45986.829141898146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45986.829141898146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45986.829141898146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45986.829141898146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45986.829141898146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45986.829141898146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45986.829141898146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45986.829141898146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45986.829141898146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45986.829141898146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45986.829141898146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45986.829141898146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45986.829141898146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45986.829141898146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45986.829141898146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45986.829141898146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45986.829141898146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45986.829141898146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45986.829141898146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45986.829141898146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45986.829141898146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45986.829141898146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45986.829141898146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45986.829141898146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45986.829141898146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45986.829141898146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45986.829141898146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45986.829141898146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45986.829141898146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45986.829141898146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45986.829141898146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45986.829141898146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45986.829141898146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45986.829141898146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45986.829141898146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45986.829141898146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45986.829141898146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45986.829141898146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45986.829141898146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45986.829141898146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45986.829141898146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45986.829141898146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45986.829141898146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45986.829141898146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45986.829141898146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45986.829141898146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45986.829141898146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45986.829141898146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45986.829141898146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45986.829141898146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45986.829141898146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45986.829141898146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45986.829141898146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45986.829141898146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45986.829141898146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45986.829141898146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45986.829141898146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45986.829141898146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45986.829141898146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45986.829141898146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45986.829141898146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45986.829141898146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45986.829141898146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45986.829141898146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45986.829141898146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45986.829141898146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45986.829141898146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45986.829141898146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45986.829141898146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45986.829141898146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45986.829141898146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45986.829141898146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45986.829141898146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45986.829141898146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45986.829141898146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45986.829141898146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45986.829141898146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45986.829141898146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45986.829141898146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45986.829141898146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45986.829141898146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45986.829141898146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45986.829141898146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45986.829141898146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45986.829141898146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45986.829141898146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45986.829141898146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45986.829141898146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45986.829141898146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45986.829141898146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45986.829141898146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45986.829141898146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45986.829141898146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45986.829141898146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45986.829141898146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45986.829141898146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45986.829141898146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45986.829141898146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45986.829141898146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45986.829141898146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45986.829141898146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45986.829141898146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45986.829141898146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45986.829141898146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45986.829141898146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45986.829141898146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45986.829141898146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45986.829141898146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45986.829141898146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45986.829141898146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45986.829141898146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45986.829141898146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45986.829141898146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45986.829141898146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45986.829141898146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45986.829141898146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45986.829141898146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45986.829141898146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45986.829141898146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45986.829141898146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45986.829141898146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45986.829141898146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45986.829141898146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45986.829141898146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45986.829141898146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45986.829141898146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45986.829141898146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45986.829141898146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45986.829141898146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45986.829141898146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45986.829141898146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45986.829141898146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45986.829141898146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45986.829141898146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45986.829141898146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45986.829141898146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45986.829141898146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45986.829141898146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45986.829141898146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45986.829141898146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45986.829141898146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45986.829141898146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45986.829141898146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45986.829141898146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45986.829141898146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45986.829141898146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45986.829141898146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45986.829141898146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45986.829141898146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45986.829141898146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45986.829141898146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45986.829141898146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45986.829141898146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45986.829141898146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45986.829141898146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45986.829141898146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45986.829141898146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45986.829141898146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45986.829141898146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45986.829141898146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45986.829141898146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45986.829141898146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45986.829141898146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45986.829141898146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45986.829141898146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45986.829141898146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45986.829141898146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45986.829141898146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45986.829141898146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45986.829141898146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45986.829141898146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45986.829141898146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45986.829141898146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45986.829141898146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45986.829141898146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45986.829141898146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45986.829141898146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45986.829141898146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45986.829141898146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45986.829141898146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45986.829141898146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45986.829141898146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45986.829141898146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45986.829141898146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45986.829141898146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45986.829141898146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45986.829141898146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45986.829141898146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45986.829141898146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45986.829141898146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45986.829141898146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45986.829141898146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45986.829141898146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45986.829141898146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45986.829141898146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45986.829141898146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45986.829141898146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45986.829141898146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45986.829141898146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45986.829141898146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45986.829141898146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45986.829141898146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45986.829141898146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45986.829141898146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45986.829141898146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45986.829141898146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45986.829141898146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45986.829141898146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45986.829141898146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45986.829141898146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45986.829141898146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45986.829141898146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45986.829141898146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45986.829141898146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45986.829141898146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45986.829141898146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45986.829141898146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45986.829141898146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45986.829141898146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45986.829141898146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45986.829141898146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45986.829141898146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45986.829141898146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45986.829141898146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45986.829141898146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45986.829141898146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45986.829141898146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45986.829141898146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45986.829141898146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45986.829141898146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45986.829141898146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45986.829141898146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45986.829141898146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45986.829141898146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45986.829141898146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45986.829141898146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45986.829141898146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45986.829141898146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45986.829141898146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45986.829141898146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45986.829141898146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45986.829141898146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45986.829141898146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45986.829141898146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45986.829141898146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45986.829141898146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45986.829141898146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45986.829141898146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45986.829141898146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45986.829141898146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45986.829141898146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45986.829141898146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45986.829141898146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45986.829141898146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45986.829141898146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45986.829141898146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45986.829141898146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45986.829141898146</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7"/>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283.34842430555</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R4</v>
      </c>
      <c r="C3" s="93">
        <v>2</v>
      </c>
      <c r="D3" s="91" t="s">
        <v>32294</v>
      </c>
      <c r="E3" s="94" t="s">
        <v>39021</v>
      </c>
      <c r="F3" s="95"/>
      <c r="G3" s="96">
        <f t="shared" ref="G3:G45" ca="1" si="0">IFERROR(NOW()-F3,"")</f>
        <v>45986.829141898146</v>
      </c>
      <c r="H3" s="95">
        <v>45986.806863425925</v>
      </c>
      <c r="I3" s="113" t="str">
        <f>IFERROR(VLOOKUP(D3,DB!A:F,6,0),"")</f>
        <v>SCECO</v>
      </c>
      <c r="J3" s="113" t="str">
        <f>IFERROR(VLOOKUP(D3,DB!A:G,7,0),"")</f>
        <v>Dead</v>
      </c>
      <c r="K3" s="97"/>
      <c r="L3" s="91" t="str">
        <f>IFERROR(VLOOKUP(D3,DB!A:I,9,0),"")</f>
        <v>Latis</v>
      </c>
    </row>
    <row r="4" spans="1:16" ht="15" customHeight="1">
      <c r="A4" s="113"/>
      <c r="B4" s="113" t="str">
        <f>IFERROR(VLOOKUP(D4,DB!A:K,11,0),"")</f>
        <v/>
      </c>
      <c r="C4" s="93"/>
      <c r="D4" s="91"/>
      <c r="E4" s="94"/>
      <c r="F4" s="95"/>
      <c r="G4" s="96">
        <f t="shared" ca="1" si="0"/>
        <v>45986.829141898146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45986.829141898146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45986.829141898146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45986.829141898146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45986.829141898146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45986.829141898146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45986.829141898146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45986.829141898146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45986.829141898146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45986.829141898146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45986.829141898146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45986.829141898146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45986.829141898146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45986.829141898146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45986.829141898146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45986.829141898146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45986.829141898146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45986.829141898146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45986.829141898146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45986.829141898146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45986.829141898146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45986.829141898146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45986.829141898146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45986.829141898146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45986.829141898146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45986.829141898146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45986.829141898146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45986.829141898146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45986.829141898146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45986.829141898146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45986.829141898146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45986.829141898146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45986.829141898146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45986.829141898146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45986.829141898146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45986.829141898146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45986.829141898146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45986.829141898146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45986.829141898146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45986.829141898146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45986.829141898146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45986.829141898146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ref="G46:G109" ca="1" si="1">IFERROR(NOW()-F46,"")</f>
        <v>45986.829141898146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45986.829141898146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45986.829141898146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45986.829141898146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45986.829141898146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45986.829141898146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45986.829141898146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45986.829141898146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45986.829141898146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45986.829141898146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45986.829141898146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45986.829141898146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45986.829141898146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45986.829141898146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45986.829141898146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45986.829141898146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45986.829141898146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45986.829141898146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45986.829141898146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45986.829141898146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45986.829141898146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45986.829141898146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45986.829141898146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45986.829141898146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45986.829141898146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45986.829141898146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45986.829141898146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45986.829141898146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45986.829141898146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45986.829141898146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45986.829141898146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45986.829141898146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45986.829141898146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45986.829141898146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45986.829141898146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45986.829141898146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45986.829141898146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45986.829141898146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45986.829141898146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45986.829141898146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45986.829141898146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45986.829141898146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45986.829141898146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45986.829141898146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45986.829141898146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45986.829141898146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45986.829141898146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45986.829141898146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45986.829141898146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45986.829141898146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45986.829141898146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45986.829141898146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45986.829141898146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45986.829141898146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45986.829141898146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45986.829141898146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45986.829141898146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45986.829141898146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45986.829141898146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45986.829141898146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45986.829141898146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45986.829141898146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45986.829141898146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45986.829141898146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ref="G110:G173" ca="1" si="2">IFERROR(NOW()-F110,"")</f>
        <v>45986.829141898146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45986.829141898146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45986.829141898146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45986.829141898146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45986.829141898146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45986.829141898146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45986.829141898146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45986.829141898146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45986.829141898146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45986.829141898146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45986.829141898146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45986.829141898146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45986.829141898146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45986.829141898146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45986.829141898146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45986.829141898146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45986.829141898146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45986.829141898146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45986.829141898146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45986.829141898146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45986.829141898146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45986.829141898146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45986.829141898146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45986.829141898146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45986.829141898146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45986.829141898146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45986.829141898146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45986.829141898146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45986.829141898146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45986.829141898146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45986.829141898146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45986.829141898146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45986.829141898146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45986.829141898146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45986.829141898146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45986.829141898146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45986.829141898146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45986.829141898146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45986.829141898146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45986.829141898146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45986.829141898146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45986.829141898146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45986.829141898146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45986.829141898146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45986.829141898146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45986.829141898146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45986.829141898146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45986.829141898146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45986.829141898146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45986.829141898146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45986.829141898146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45986.829141898146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45986.829141898146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45986.829141898146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45986.829141898146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45986.829141898146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45986.829141898146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45986.829141898146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45986.829141898146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45986.829141898146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45986.829141898146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45986.829141898146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45986.829141898146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45986.829141898146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ref="G174:G237" ca="1" si="3">IFERROR(NOW()-F174,"")</f>
        <v>45986.829141898146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45986.829141898146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45986.829141898146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45986.829141898146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45986.829141898146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45986.829141898146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45986.829141898146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45986.829141898146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45986.829141898146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45986.829141898146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45986.829141898146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45986.829141898146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45986.829141898146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45986.829141898146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45986.829141898146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45986.829141898146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45986.829141898146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45986.829141898146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45986.829141898146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45986.829141898146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45986.829141898146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45986.829141898146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45986.829141898146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45986.829141898146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45986.829141898146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45986.829141898146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45986.829141898146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45986.829141898146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45986.829141898146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45986.829141898146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45986.829141898146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45986.829141898146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45986.829141898146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45986.829141898146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45986.829141898146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45986.829141898146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45986.829141898146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45986.829141898146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45986.829141898146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45986.829141898146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45986.829141898146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45986.829141898146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45986.829141898146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45986.829141898146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45986.829141898146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45986.829141898146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45986.829141898146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45986.829141898146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45986.829141898146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45986.829141898146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45986.829141898146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45986.829141898146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45986.829141898146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45986.829141898146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45986.829141898146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45986.829141898146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45986.829141898146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45986.829141898146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45986.829141898146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45986.829141898146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45986.829141898146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45986.829141898146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45986.829141898146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45986.829141898146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ref="G238:G301" ca="1" si="4">IFERROR(NOW()-F238,"")</f>
        <v>45986.829141898146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45986.829141898146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45986.829141898146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45986.829141898146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45986.829141898146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45986.829141898146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45986.829141898146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45986.829141898146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45986.829141898146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45986.829141898146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45986.829141898146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45986.829141898146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45986.829141898146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45986.829141898146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45986.829141898146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45986.829141898146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45986.829141898146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45986.829141898146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45986.829141898146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45986.829141898146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45986.829141898146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45986.829141898146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45986.829141898146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45986.829141898146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45986.829141898146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45986.829141898146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45986.829141898146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45986.829141898146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45986.829141898146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45986.829141898146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45986.829141898146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45986.829141898146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45986.829141898146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45986.829141898146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45986.829141898146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45986.829141898146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45986.829141898146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45986.829141898146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45986.829141898146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45986.829141898146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45986.829141898146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45986.829141898146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45986.829141898146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45986.829141898146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45986.829141898146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45986.829141898146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45986.829141898146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45986.829141898146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45986.829141898146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45986.829141898146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45986.829141898146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45986.829141898146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45986.829141898146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45986.829141898146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45986.829141898146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45986.829141898146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45986.829141898146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45986.829141898146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45986.829141898146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45986.829141898146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45986.829141898146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45986.829141898146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45986.829141898146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45986.829141898146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ref="G302:G347" ca="1" si="5">IFERROR(NOW()-F302,"")</f>
        <v>45986.829141898146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45986.829141898146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45986.829141898146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45986.829141898146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45986.829141898146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45986.829141898146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45986.829141898146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45986.829141898146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45986.829141898146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45986.829141898146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45986.829141898146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45986.829141898146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45986.829141898146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45986.829141898146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45986.829141898146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45986.829141898146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45986.829141898146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45986.829141898146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45986.829141898146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45986.829141898146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45986.829141898146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45986.829141898146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45986.829141898146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45986.829141898146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45986.829141898146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45986.829141898146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45986.829141898146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45986.829141898146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45986.829141898146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45986.829141898146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45986.829141898146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45986.829141898146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45986.829141898146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45986.829141898146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45986.829141898146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45986.829141898146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45986.829141898146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45986.829141898146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45986.829141898146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45986.829141898146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45986.829141898146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45986.829141898146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45986.829141898146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45986.829141898146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45986.829141898146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45986.829141898146</v>
      </c>
      <c r="H347" s="95"/>
      <c r="I347" s="113" t="str">
        <f>IFERROR(VLOOKUP(D347,DB!A:F,6,0),"")</f>
        <v/>
      </c>
      <c r="J347" s="113" t="str">
        <f>IFERROR(VLOOKUP(D347,DB!A:G,7,0),"")</f>
        <v/>
      </c>
      <c r="K347" s="97"/>
      <c r="L347" s="91" t="str">
        <f>IFERROR(VLOOKUP(D347,DB!A:I,9,0),"")</f>
        <v/>
      </c>
    </row>
  </sheetData>
  <dataValidations count="2">
    <dataValidation allowBlank="1" showInputMessage="1" showErrorMessage="1" sqref="E1" xr:uid="{A4F81451-56CC-4543-9497-104C4E44EE4B}"/>
    <dataValidation type="list" allowBlank="1" showInputMessage="1" showErrorMessage="1" sqref="E2:E3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tabSelected="1" workbookViewId="0">
      <selection activeCell="K12" sqref="K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39109</v>
      </c>
      <c r="B2" s="37" t="str">
        <f>IFERROR(VLOOKUP(D2,DB!A:K,11,0),"")</f>
        <v>R5</v>
      </c>
      <c r="C2" s="37">
        <v>3</v>
      </c>
      <c r="D2" s="106" t="s">
        <v>36011</v>
      </c>
      <c r="E2" s="37" t="s">
        <v>39021</v>
      </c>
      <c r="F2" s="38">
        <v>45891.832060185188</v>
      </c>
      <c r="G2" s="108">
        <f ca="1">IFERROR(NOW()-F2,"")</f>
        <v>94.997081712957879</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60.640264583329554</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38.168030787033786</v>
      </c>
      <c r="H4" s="110">
        <v>45948.661111111112</v>
      </c>
      <c r="I4" s="109" t="str">
        <f>IFERROR(VLOOKUP(D4,DB!A:F,6,0),"")</f>
        <v>SCECO</v>
      </c>
      <c r="J4" s="109" t="str">
        <f>IFERROR(VLOOKUP(D4,DB!A:G,7,0),"")</f>
        <v>Dead</v>
      </c>
      <c r="K4" s="109" t="s">
        <v>39114</v>
      </c>
      <c r="L4" s="109" t="str">
        <f>IFERROR(VLOOKUP(D4,DB!A:I,9,0),"")</f>
        <v>Latis</v>
      </c>
    </row>
    <row r="5" spans="1:13" ht="30.75">
      <c r="A5" s="109" t="s">
        <v>39115</v>
      </c>
      <c r="B5" s="109" t="str">
        <f>IFERROR(VLOOKUP(D5,DB!A:K,11,0),"")</f>
        <v>R5</v>
      </c>
      <c r="C5" s="109">
        <v>1</v>
      </c>
      <c r="D5" s="109" t="s">
        <v>36518</v>
      </c>
      <c r="E5" s="109" t="s">
        <v>39021</v>
      </c>
      <c r="F5" s="122">
        <v>45981.373298611114</v>
      </c>
      <c r="G5" s="111">
        <f ca="1">IFERROR(NOW()-F5,"")</f>
        <v>5.4558432870326214</v>
      </c>
      <c r="H5" s="122">
        <v>45981.360798611109</v>
      </c>
      <c r="I5" s="109" t="str">
        <f>IFERROR(VLOOKUP(D5,DB!A:F,6,0),"")</f>
        <v>SCECO</v>
      </c>
      <c r="J5" s="109" t="str">
        <f>IFERROR(VLOOKUP(D5,DB!A:G,7,0),"")</f>
        <v>Dead</v>
      </c>
      <c r="K5" s="109" t="s">
        <v>39116</v>
      </c>
      <c r="L5" s="109" t="str">
        <f>IFERROR(VLOOKUP(D5,DB!A:I,9,0),"")</f>
        <v>Latis</v>
      </c>
    </row>
    <row r="6" spans="1:13">
      <c r="A6" s="109" t="s">
        <v>39117</v>
      </c>
      <c r="B6" s="109" t="str">
        <f>IFERROR(VLOOKUP(D6,DB!A:K,11,0),"")</f>
        <v>R5</v>
      </c>
      <c r="C6" s="109">
        <v>1</v>
      </c>
      <c r="D6" s="109" t="s">
        <v>33581</v>
      </c>
      <c r="E6" s="109" t="s">
        <v>39100</v>
      </c>
      <c r="F6" s="109"/>
      <c r="G6" s="111">
        <f ca="1">IFERROR(NOW()-F6,"")</f>
        <v>45986.829141898146</v>
      </c>
      <c r="H6" s="122">
        <v>45986.805914351855</v>
      </c>
      <c r="I6" s="109" t="str">
        <f>IFERROR(VLOOKUP(D6,DB!A:F,6,0),"")</f>
        <v>SCECO</v>
      </c>
      <c r="J6" s="109" t="str">
        <f>IFERROR(VLOOKUP(D6,DB!A:G,7,0),"")</f>
        <v>Good</v>
      </c>
      <c r="K6" s="109" t="s">
        <v>39118</v>
      </c>
      <c r="L6" s="109" t="str">
        <f>IFERROR(VLOOKUP(D6,DB!A:I,9,0),"")</f>
        <v>Latis</v>
      </c>
    </row>
    <row r="7" spans="1:13">
      <c r="A7" s="109"/>
      <c r="B7" s="109" t="str">
        <f>IFERROR(VLOOKUP(D7,DB!A:K,11,0),"")</f>
        <v/>
      </c>
      <c r="C7" s="109"/>
      <c r="D7"/>
      <c r="E7" s="109"/>
      <c r="F7" s="109"/>
      <c r="G7" s="111">
        <f ca="1">IFERROR(NOW()-F7,"")</f>
        <v>45986.829141898146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45986.829141898146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45986.829141898146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45986.829141898146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45986.829141898146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45986.829141898146</v>
      </c>
      <c r="H12" s="109"/>
      <c r="I12" s="109" t="str">
        <f>IFERROR(VLOOKUP(D12,DB!A:F,6,0),"")</f>
        <v/>
      </c>
      <c r="J12" s="109" t="str">
        <f>IFERROR(VLOOKUP(D12,DB!A:G,7,0),"")</f>
        <v/>
      </c>
      <c r="K12" s="109"/>
      <c r="L12" s="109" t="str">
        <f>IFERROR(VLOOKUP(D12,DB!A:I,9,0),"")</f>
        <v/>
      </c>
    </row>
    <row r="13" spans="1:13">
      <c r="A13" s="125"/>
      <c r="B13" s="125" t="str">
        <f>IFERROR(VLOOKUP(D13,DB!A:K,11,0),"")</f>
        <v/>
      </c>
      <c r="C13" s="125"/>
      <c r="D13" s="125"/>
      <c r="E13" s="125"/>
      <c r="F13" s="126"/>
      <c r="G13" s="111">
        <f ca="1">IFERROR(NOW()-F13,"")</f>
        <v>45986.829141898146</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45986.829141898146</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45986.829141898146</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45986.829141898146</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45986.829141898146</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45986.829141898146</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45986.829141898146</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45986.829141898146</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45986.829141898146</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45986.829141898146</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45986.829141898146</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45986.829141898146</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45986.829141898146</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45986.829141898146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45986.829141898146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45986.829141898146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45986.829141898146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45986.829141898146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45986.829141898146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45986.829141898146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45986.829141898146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45986.829141898146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45986.829141898146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45986.829141898146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45986.829141898146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45986.829141898146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45986.829141898146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45986.829141898146</v>
      </c>
      <c r="H40" s="126"/>
      <c r="I40" s="125" t="str">
        <f>IFERROR(VLOOKUP(D40,DB!A:F,6,0),"")</f>
        <v/>
      </c>
      <c r="J40" s="125" t="str">
        <f>IFERROR(VLOOKUP(D40,DB!A:G,7,0),"")</f>
        <v/>
      </c>
      <c r="K40" s="125"/>
      <c r="L40" s="125" t="str">
        <f>IFERROR(VLOOKUP(D40,DB!A:I,9,0),"")</f>
        <v/>
      </c>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c r="B2"/>
      <c r="C2" s="138"/>
      <c r="D2" s="137"/>
      <c r="E2" s="109"/>
      <c r="F2" s="152"/>
      <c r="G2" s="75">
        <f ca="1">IFERROR(NOW()-F2,"-")</f>
        <v>45986.829141898146</v>
      </c>
      <c r="H2"/>
      <c r="I2"/>
      <c r="J2" s="137" t="str">
        <f>IFERROR(VLOOKUP(D2,DB!A:G,7,0),"")</f>
        <v/>
      </c>
      <c r="K2" s="140"/>
      <c r="L2" s="141" t="str">
        <f>IFERROR(VLOOKUP(D2,DB!A:I,9,0),"")</f>
        <v/>
      </c>
    </row>
    <row r="3" spans="1:16382" ht="31.5" customHeight="1">
      <c r="A3" s="136"/>
      <c r="B3" s="137" t="str">
        <f>IFERROR(VLOOKUP(D3,DB!A:K,11,0),"")</f>
        <v/>
      </c>
      <c r="C3" s="138"/>
      <c r="D3" s="137"/>
      <c r="E3" s="109"/>
      <c r="F3" s="139"/>
      <c r="G3" s="75">
        <f ca="1">IFERROR(NOW()-F3,"-")</f>
        <v>45986.829141898146</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45986.829141898146</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45986.829141898146</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45986.829141898146</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45986.829141898146</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45986.829141898146</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45986.829141898146</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45986.829141898146</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45986.829141898146</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45986.829141898146</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5"/>
      <c r="E13" s="109"/>
      <c r="F13" s="139"/>
      <c r="G13" s="75">
        <f ca="1">IFERROR(NOW()-F13,"-")</f>
        <v>45986.829141898146</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45986.829141898146</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45986.829141898146</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45986.829141898146</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45986.829141898146</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45986.829141898146</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45986.829141898146</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5"/>
      <c r="E20" s="109"/>
      <c r="F20" s="139"/>
      <c r="G20" s="75">
        <f ca="1">IFERROR(NOW()-F20,"-")</f>
        <v>45986.829141898146</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45986.829141898146</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45986.829141898146</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45986.829141898146</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45986.829141898146</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45986.829141898146</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45986.829141898146</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5"/>
      <c r="E27" s="109"/>
      <c r="F27" s="139"/>
      <c r="G27" s="75">
        <f ca="1">IFERROR(NOW()-F27,"-")</f>
        <v>45986.829141898146</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45986.829141898146</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45986.829141898146</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45986.829141898146</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45986.829141898146</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45986.829141898146</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45986.829141898146</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5"/>
      <c r="E34" s="109"/>
      <c r="F34" s="139"/>
      <c r="G34" s="75">
        <f ca="1">IFERROR(NOW()-F34,"-")</f>
        <v>45986.829141898146</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45986.829141898146</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45986.829141898146</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45986.829141898146</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45986.829141898146</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45986.829141898146</v>
      </c>
      <c r="H39" s="139"/>
      <c r="I39" s="137" t="str">
        <f>IFERROR(VLOOKUP(D39,DB!A:F,6,0),"")</f>
        <v/>
      </c>
      <c r="J39" s="137" t="str">
        <f>IFERROR(VLOOKUP(D39,DB!A:G,7,0),"")</f>
        <v/>
      </c>
      <c r="K39" s="140"/>
      <c r="L39" s="14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2025-11-25T16:54:55Z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