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02" documentId="120_S{2AC9BD13-BADA-5192-A53E-5A8FF88502F6}" xr6:coauthVersionLast="47" xr6:coauthVersionMax="47" xr10:uidLastSave="{AE061B8D-E692-4465-AC1C-7593D4ED9C1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J6" i="4"/>
  <c r="I6" i="4"/>
  <c r="G6" i="4"/>
  <c r="B6" i="4"/>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<sst xmlns="http://schemas.openxmlformats.org/spreadsheetml/2006/main" count="181618" uniqueCount="39224">
  <si>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</si>
  <si>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</si>
  <si>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</si>
  <si>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</si>
  <si>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</si>
  <si>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</si>
  <si>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</si>
  <si>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</si>
  <si>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</si>
  <si>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</si>
  <si>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</si>
  <si>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</si>
  <si>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</si>
  <si>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</si>
  <si>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</si>
  <si>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</si>
  <si>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</si>
  <si>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</si>
  <si>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</si>
  <si>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</si>
  <si>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</si>
  <si>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</si>
  <si>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</si>
  <si>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</si>
  <si>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</si>
  <si>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</si>
  <si>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</si>
  <si>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</si>
  <si>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</si>
  <si>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</si>
  <si>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</si>
  <si>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</si>
  <si>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</si>
  <si>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</si>
  <si>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</si>
  <si>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</si>
  <si>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</si>
  <si>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</si>
  <si>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</si>
  <si>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</si>
  <si>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</si>
  <si>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</si>
  <si>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</si>
  <si>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</si>
  <si>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</si>
  <si>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</si>
  <si>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</si>
  <si>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</si>
  <si>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</si>
  <si>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</si>
  <si>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</si>
  <si>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</si>
  <si>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</si>
  <si>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</si>
  <si>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</si>
  <si>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</si>
  <si>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</si>
  <si>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</si>
  <si>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</si>
  <si>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</si>
  <si>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</si>
  <si>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</si>
  <si>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</si>
  <si>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</si>
  <si>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</si>
  <si>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</si>
  <si>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</si>
  <si>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</si>
  <si>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</si>
  <si>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</si>
  <si>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</si>
  <si>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</si>
  <si>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</si>
  <si>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</si>
  <si>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</si>
  <si>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</si>
  <si>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</si>
  <si>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</si>
  <si>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</si>
  <si>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</si>
  <si>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</si>
  <si>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</si>
  <si>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</si>
  <si>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</si>
  <si>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</si>
  <si>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</si>
  <si>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</si>
  <si>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</si>
  <si>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</si>
  <si>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</si>
  <si>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</si>
  <si>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</si>
  <si>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</si>
  <si>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</si>
  <si>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</si>
  <si>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</si>
  <si>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</si>
  <si>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</si>
  <si>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</si>
  <si>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</si>
  <si>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</si>
  <si>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</si>
  <si>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</si>
  <si>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</si>
  <si>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</si>
  <si>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</si>
  <si>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</si>
  <si>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</si>
  <si>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</si>
  <si>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</si>
  <si>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</si>
  <si>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</si>
  <si>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</si>
  <si>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</si>
  <si>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</si>
  <si>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</si>
  <si>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</si>
  <si>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</si>
  <si>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</si>
  <si>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</si>
  <si>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</si>
  <si>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</si>
  <si>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</si>
  <si>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</si>
  <si>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</si>
  <si>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</si>
  <si>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</si>
  <si>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</si>
  <si>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</si>
  <si>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</si>
  <si>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</si>
  <si>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</si>
  <si>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</si>
  <si>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</si>
  <si>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</si>
  <si>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</si>
  <si>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</si>
  <si>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</si>
  <si>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</si>
  <si>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</si>
  <si>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</si>
  <si>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</si>
  <si>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</si>
  <si>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</si>
  <si>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</si>
  <si>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</si>
  <si>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</si>
  <si>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</si>
  <si>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</si>
  <si>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</si>
  <si>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</si>
  <si>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</si>
  <si>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</si>
  <si>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</si>
  <si>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</si>
  <si>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</si>
  <si>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</si>
  <si>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</si>
  <si>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</si>
  <si>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</si>
  <si>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</si>
  <si>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</si>
  <si>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</si>
  <si>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</si>
  <si>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</si>
  <si>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</si>
  <si>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</si>
  <si>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</si>
  <si>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</si>
  <si>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</si>
  <si>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</si>
  <si>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</si>
  <si>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</si>
  <si>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</si>
  <si>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</si>
  <si>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</si>
  <si>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</si>
  <si>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</si>
  <si>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</si>
  <si>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</si>
  <si>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</si>
  <si>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</si>
  <si>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</si>
  <si>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</si>
  <si>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</si>
  <si>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</si>
  <si>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</si>
  <si>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</si>
  <si>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</si>
  <si>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</si>
  <si>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</si>
  <si>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</si>
  <si>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</si>
  <si>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</si>
  <si>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</si>
  <si>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</si>
  <si>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</si>
  <si>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</si>
  <si>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</si>
  <si>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</si>
  <si>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</si>
  <si>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</si>
  <si>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</si>
  <si>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</si>
  <si>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</si>
  <si>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</si>
  <si>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</si>
  <si>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</si>
  <si>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</si>
  <si>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</si>
  <si>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</si>
  <si>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</si>
  <si>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</si>
  <si>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</si>
  <si>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</si>
  <si>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</si>
  <si>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</si>
  <si>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</si>
  <si>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</si>
  <si>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</si>
  <si>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</si>
  <si>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</si>
  <si>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</si>
  <si>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</si>
  <si>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</si>
  <si>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</si>
  <si>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</si>
  <si>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</si>
  <si>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</si>
  <si>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</si>
  <si>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</si>
  <si>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</si>
  <si>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</si>
  <si>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</si>
  <si>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</si>
  <si>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</si>
  <si>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</si>
  <si>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</si>
  <si>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</si>
  <si>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</si>
  <si>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</si>
  <si>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</si>
  <si>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</si>
  <si>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</si>
  <si>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</si>
  <si>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</si>
  <si>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</si>
  <si>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</si>
  <si>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</si>
  <si>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</si>
  <si>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</si>
  <si>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</si>
  <si>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</si>
  <si>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</si>
  <si>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</si>
  <si>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</si>
  <si>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</si>
  <si>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</si>
  <si>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</si>
  <si>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</si>
  <si>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</si>
  <si>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</si>
  <si>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</si>
  <si>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</si>
  <si>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</si>
  <si>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</si>
  <si>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</si>
  <si>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</si>
  <si>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</si>
  <si>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</si>
  <si>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</si>
  <si>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</si>
  <si>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</si>
  <si>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</si>
  <si>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</si>
  <si>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</si>
  <si>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</si>
  <si>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</si>
  <si>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</si>
  <si>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</si>
  <si>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</si>
  <si>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</si>
  <si>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</si>
  <si>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</si>
  <si>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</si>
  <si>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</si>
  <si>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</si>
  <si>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</si>
  <si>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</si>
  <si>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</si>
  <si>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</si>
  <si>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</si>
  <si>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</si>
  <si>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</si>
  <si>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</si>
  <si>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</si>
  <si>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</si>
  <si>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</si>
  <si>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</si>
  <si>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</si>
  <si>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</si>
  <si>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</si>
  <si>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</si>
  <si>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</si>
  <si>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</si>
  <si>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</si>
  <si>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</si>
  <si>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</si>
  <si>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</si>
  <si>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</si>
  <si>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</si>
  <si>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</si>
  <si>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</si>
  <si>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</si>
  <si>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</si>
  <si>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</si>
  <si>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</si>
  <si>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</si>
  <si>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</si>
  <si>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</si>
  <si>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</si>
  <si>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</si>
  <si>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</si>
  <si>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</si>
  <si>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</si>
  <si>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</si>
  <si>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</si>
  <si>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</si>
  <si>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</si>
  <si>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</si>
  <si>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</si>
  <si>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</si>
  <si>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</si>
  <si>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</si>
  <si>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</si>
  <si>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</si>
  <si>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</si>
  <si>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</si>
  <si>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</si>
  <si>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</si>
  <si>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</si>
  <si>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</si>
  <si>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</si>
  <si>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</si>
  <si>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</si>
  <si>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</si>
  <si>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</si>
  <si>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</si>
  <si>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</si>
  <si>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</si>
  <si>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</si>
  <si>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</si>
  <si>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</si>
  <si>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</si>
  <si>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</si>
  <si>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</si>
  <si>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</si>
  <si>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</si>
  <si>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</si>
  <si>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</si>
  <si>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</si>
  <si>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</si>
  <si>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</si>
  <si>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</si>
  <si>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</si>
  <si>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</si>
  <si>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</si>
  <si>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</si>
  <si>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</si>
  <si>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</si>
  <si>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</si>
  <si>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</si>
  <si>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</si>
  <si>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</si>
  <si>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</si>
  <si>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</si>
  <si>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</si>
  <si>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</si>
  <si>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</si>
  <si>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</si>
  <si>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</si>
  <si>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</si>
  <si>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</si>
  <si>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</si>
  <si>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</si>
  <si>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</si>
  <si>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</si>
  <si>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</si>
  <si>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</si>
  <si>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</si>
  <si>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</si>
  <si>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</si>
  <si>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</si>
  <si>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</si>
  <si>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</si>
  <si>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</si>
  <si>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</si>
  <si>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</si>
  <si>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</si>
  <si>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</si>
  <si>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</si>
  <si>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</si>
  <si>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</si>
  <si>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</si>
  <si>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</si>
  <si>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</si>
  <si>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</si>
  <si>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</si>
  <si>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</si>
  <si>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</si>
  <si>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</si>
  <si>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</si>
  <si>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</si>
  <si>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</si>
  <si>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</si>
  <si>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</si>
  <si>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</si>
  <si>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</si>
  <si>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</si>
  <si>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</si>
  <si>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</si>
  <si>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</si>
  <si>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</si>
  <si>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</si>
  <si>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</si>
  <si>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</si>
  <si>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</si>
  <si>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</si>
  <si>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</si>
  <si>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</si>
  <si>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</si>
  <si>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</si>
  <si>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</si>
  <si>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</si>
  <si>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</si>
  <si>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</si>
  <si>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</si>
  <si>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</si>
  <si>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</si>
  <si>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</si>
  <si>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</si>
  <si>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</si>
  <si>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</si>
  <si>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</si>
  <si>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</si>
  <si>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</si>
  <si>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</si>
  <si>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</si>
  <si>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</si>
  <si>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</si>
  <si>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</si>
  <si>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</si>
  <si>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</si>
  <si>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</si>
  <si>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</si>
  <si>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</si>
  <si>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</si>
  <si>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</si>
  <si>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</si>
  <si>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</si>
  <si>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</si>
  <si>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</si>
  <si>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</si>
  <si>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</si>
  <si>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</si>
  <si>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</si>
  <si>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</si>
  <si>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</si>
  <si>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</si>
  <si>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</si>
  <si>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</si>
  <si>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</si>
  <si>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</si>
  <si>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</si>
  <si>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</si>
  <si>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</si>
  <si>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</si>
  <si>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</si>
  <si>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</si>
  <si>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</si>
  <si>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</si>
  <si>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</si>
  <si>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</si>
  <si>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</si>
  <si>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</si>
  <si>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</si>
  <si>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</si>
  <si>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</si>
  <si>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</si>
  <si>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</si>
  <si>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</si>
  <si>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</si>
  <si>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</si>
  <si>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</si>
  <si>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</si>
  <si>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</si>
  <si>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</si>
  <si>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</si>
  <si>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</si>
  <si>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</si>
  <si>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</si>
  <si>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</si>
  <si>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</si>
  <si>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</si>
  <si>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</si>
  <si>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</si>
  <si>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</si>
  <si>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</si>
  <si>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</si>
  <si>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</si>
  <si>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</si>
  <si>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</si>
  <si>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</si>
  <si>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</si>
  <si>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</si>
  <si>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</si>
  <si>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</si>
  <si>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</si>
  <si>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</si>
  <si>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</si>
  <si>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</si>
  <si>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</si>
  <si>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</si>
  <si>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</si>
  <si>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</si>
  <si>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</si>
  <si>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</si>
  <si>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</si>
  <si>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</si>
  <si>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</si>
  <si>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</si>
  <si>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</si>
  <si>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</si>
  <si>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</si>
  <si>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</si>
  <si>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</si>
  <si>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</si>
  <si>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</si>
  <si>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</si>
  <si>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</si>
  <si>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</si>
  <si>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</si>
  <si>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</si>
  <si>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</si>
  <si>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</si>
  <si>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</si>
  <si>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</si>
  <si>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</si>
  <si>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</si>
  <si>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</si>
  <si>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</si>
  <si>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</si>
  <si>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</si>
  <si>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</si>
  <si>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</si>
  <si>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</si>
  <si>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</si>
  <si>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</si>
  <si>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</si>
  <si>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</si>
  <si>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</si>
  <si>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</si>
  <si>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</si>
  <si>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</si>
  <si>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</si>
  <si>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</si>
  <si>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</si>
  <si>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</si>
  <si>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</si>
  <si>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</si>
  <si>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</si>
  <si>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</si>
  <si>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</si>
  <si>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</si>
  <si>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</si>
  <si>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</si>
  <si>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</si>
  <si>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</si>
  <si>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</si>
  <si>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</si>
  <si>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</si>
  <si>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</si>
  <si>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</si>
  <si>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</si>
  <si>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</si>
  <si>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</si>
  <si>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</si>
  <si>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</si>
  <si>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</si>
  <si>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</si>
  <si>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</si>
  <si>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</si>
  <si>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</si>
  <si>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</si>
  <si>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</si>
  <si>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</si>
  <si>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</si>
  <si>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</si>
  <si>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</si>
  <si>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</si>
  <si>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</si>
  <si>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</si>
  <si>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</si>
  <si>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</si>
  <si>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</si>
  <si>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</si>
  <si>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</si>
  <si>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</si>
  <si>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</si>
  <si>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</si>
  <si>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</si>
  <si>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</si>
  <si>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</si>
  <si>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</si>
  <si>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</si>
  <si>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</si>
  <si>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</si>
  <si>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</si>
  <si>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</si>
  <si>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</si>
  <si>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</si>
  <si>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</si>
  <si>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</si>
  <si>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</si>
  <si>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</si>
  <si>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</si>
  <si>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</si>
  <si>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</si>
  <si>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</si>
  <si>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</si>
  <si>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</si>
  <si>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</si>
  <si>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</si>
  <si>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</si>
  <si>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</si>
  <si>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</si>
  <si>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</si>
  <si>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</si>
  <si>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</si>
  <si>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</si>
  <si>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</si>
  <si>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</si>
  <si>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</si>
  <si>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</si>
  <si>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</si>
  <si>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</si>
  <si>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</si>
  <si>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</si>
  <si>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</si>
  <si>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</si>
  <si>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</si>
  <si>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</si>
  <si>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</si>
  <si>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</si>
  <si>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</si>
  <si>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</si>
  <si>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</si>
  <si>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</si>
  <si>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</si>
  <si>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</si>
  <si>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</si>
  <si>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</si>
  <si>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</si>
  <si>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</si>
  <si>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</si>
  <si>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</si>
  <si>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</si>
  <si>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</si>
  <si>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</si>
  <si>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</si>
  <si>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</si>
  <si>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</si>
  <si>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</si>
  <si>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</si>
  <si>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</si>
  <si>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</si>
  <si>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</si>
  <si>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</si>
  <si>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</si>
  <si>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</si>
  <si>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</si>
  <si>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</si>
  <si>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</si>
  <si>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</si>
  <si>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</si>
  <si>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</si>
  <si>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</si>
  <si>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</si>
  <si>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</si>
  <si>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</si>
  <si>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</si>
  <si>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</si>
  <si>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</si>
  <si>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</si>
  <si>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</si>
  <si>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</si>
  <si>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</si>
  <si>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</si>
  <si>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</si>
  <si>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</si>
  <si>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</si>
  <si>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</si>
  <si>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</si>
  <si>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</si>
  <si>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</si>
  <si>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</si>
  <si>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</si>
  <si>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</si>
  <si>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</si>
  <si>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</si>
  <si>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</si>
  <si>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</si>
  <si>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</si>
  <si>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</si>
  <si>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</si>
  <si>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</si>
  <si>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</si>
  <si>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</si>
  <si>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</si>
  <si>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</si>
  <si>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</si>
  <si>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</si>
  <si>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</si>
  <si>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</si>
  <si>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</si>
  <si>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</si>
  <si>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</si>
  <si>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</si>
  <si>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</si>
  <si>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</si>
  <si>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</si>
  <si>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</si>
  <si>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</si>
  <si>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</si>
  <si>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</si>
  <si>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</si>
  <si>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</si>
  <si>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</si>
  <si>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</si>
  <si>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</si>
  <si>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</si>
  <si>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</si>
  <si>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</si>
  <si>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</si>
  <si>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</si>
  <si>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</si>
  <si>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</si>
  <si>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</si>
  <si>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</si>
  <si>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</si>
  <si>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</si>
  <si>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</si>
  <si>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</si>
  <si>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</si>
  <si>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</si>
  <si>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</si>
  <si>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</si>
  <si>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</si>
  <si>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</si>
  <si>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</si>
  <si>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</si>
  <si>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</si>
  <si>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</si>
  <si>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</si>
  <si>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</si>
  <si>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</si>
  <si>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</si>
  <si>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</si>
  <si>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</si>
  <si>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</si>
  <si>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</si>
  <si>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</si>
  <si>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</si>
  <si>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</si>
  <si>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</si>
  <si>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</si>
  <si>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</si>
  <si>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</si>
  <si>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</si>
  <si>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</si>
  <si>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</si>
  <si>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</si>
  <si>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</si>
  <si>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</si>
  <si>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</si>
  <si>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</si>
  <si>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</si>
  <si>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</si>
  <si>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</si>
  <si>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</si>
  <si>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</si>
  <si>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</si>
  <si>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</si>
  <si>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</si>
  <si>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</si>
  <si>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</si>
  <si>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</si>
  <si>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</si>
  <si>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</si>
  <si>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</si>
  <si>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</si>
  <si>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</si>
  <si>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</si>
  <si>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</si>
  <si>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</si>
  <si>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</si>
  <si>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</si>
  <si>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</si>
  <si>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</si>
  <si>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</si>
  <si>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</si>
  <si>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</si>
  <si>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</si>
  <si>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</si>
  <si>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</si>
  <si>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</si>
  <si>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</si>
  <si>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</si>
  <si>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</si>
  <si>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</si>
  <si>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</si>
  <si>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</si>
  <si>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</si>
  <si>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</si>
  <si>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</si>
  <si>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</si>
  <si>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</si>
  <si>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</si>
  <si>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</si>
  <si>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</si>
  <si>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</si>
  <si>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</si>
  <si>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</si>
  <si>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</si>
  <si>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</si>
  <si>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</si>
  <si>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</si>
  <si>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</si>
  <si>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</si>
  <si>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</si>
  <si>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</si>
  <si>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</si>
  <si>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</si>
  <si>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</si>
  <si>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</si>
  <si>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</si>
  <si>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</si>
  <si>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</si>
  <si>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</si>
  <si>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</si>
  <si>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</si>
  <si>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</si>
  <si>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</si>
  <si>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</si>
  <si>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</si>
  <si>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</si>
  <si>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</si>
  <si>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</si>
  <si>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</si>
  <si>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</si>
  <si>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</si>
  <si>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</si>
  <si>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</si>
  <si>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</si>
  <si>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</si>
  <si>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</si>
  <si>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</si>
  <si>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</si>
  <si>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</si>
  <si>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</si>
  <si>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</si>
  <si>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</si>
  <si>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</si>
  <si>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</si>
  <si>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</si>
  <si>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</si>
  <si>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</si>
  <si>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</si>
  <si>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</si>
  <si>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</si>
  <si>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</si>
  <si>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</si>
  <si>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</si>
  <si>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</si>
  <si>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</si>
  <si>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</si>
  <si>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</si>
  <si>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</si>
  <si>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</si>
  <si>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</si>
  <si>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</si>
  <si>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</si>
  <si>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</si>
  <si>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</si>
  <si>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</si>
  <si>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</si>
  <si>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</si>
  <si>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</si>
  <si>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</si>
  <si>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</si>
  <si>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</si>
  <si>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</si>
  <si>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</si>
  <si>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</si>
  <si>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</si>
  <si>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</si>
  <si>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</si>
  <si>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</si>
  <si>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</si>
  <si>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</si>
  <si>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</si>
  <si>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</si>
  <si>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</si>
  <si>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</si>
  <si>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</si>
  <si>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</si>
  <si>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</si>
  <si>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</si>
  <si>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</si>
  <si>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</si>
  <si>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</si>
  <si>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</si>
  <si>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</si>
  <si>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</si>
  <si>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</si>
  <si>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</si>
  <si>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</si>
  <si>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</si>
  <si>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</si>
  <si>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</si>
  <si>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</si>
  <si>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</si>
  <si>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</si>
  <si>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</si>
  <si>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</si>
  <si>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</si>
  <si>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</si>
  <si>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</si>
  <si>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</si>
  <si>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</si>
  <si>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</si>
  <si>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</si>
  <si>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</si>
  <si>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</si>
  <si>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</si>
  <si>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</si>
  <si>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</si>
  <si>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</si>
  <si>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</si>
  <si>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</si>
  <si>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</si>
  <si>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</si>
  <si>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</si>
  <si>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</si>
  <si>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</si>
  <si>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</si>
  <si>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</si>
  <si>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</si>
  <si>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</si>
  <si>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</si>
  <si>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</si>
  <si>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</si>
  <si>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</si>
  <si>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</si>
  <si>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</si>
  <si>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</si>
  <si>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</si>
  <si>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</si>
  <si>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</si>
  <si>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</si>
  <si>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</si>
  <si>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</si>
  <si>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</si>
  <si>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</si>
  <si>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</si>
  <si>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</si>
  <si>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</si>
  <si>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</si>
  <si>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</si>
  <si>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</si>
  <si>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</si>
  <si>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</si>
  <si>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</si>
  <si>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</si>
  <si>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</si>
  <si>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</si>
  <si>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</si>
  <si>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</si>
  <si>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</si>
  <si>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</si>
  <si>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</si>
  <si>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</si>
  <si>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</si>
  <si>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</si>
  <si>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</si>
  <si>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</si>
  <si>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</si>
  <si>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</si>
  <si>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</si>
  <si>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</si>
  <si>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</si>
  <si>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</si>
  <si>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</si>
  <si>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</si>
  <si>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</si>
  <si>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</si>
  <si>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</si>
  <si>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</si>
  <si>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</si>
  <si>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</si>
  <si>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</si>
  <si>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</si>
  <si>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</si>
  <si>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</si>
  <si>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</si>
  <si>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</si>
  <si>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</si>
  <si>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</si>
  <si>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</si>
  <si>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</si>
  <si>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</si>
  <si>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</si>
  <si>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</si>
  <si>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</si>
  <si>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</si>
  <si>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</si>
  <si>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</si>
  <si>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</si>
  <si>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</si>
  <si>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</si>
  <si>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</si>
  <si>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</si>
  <si>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</si>
  <si>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</si>
  <si>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</si>
  <si>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</si>
  <si>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</si>
  <si>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</si>
  <si>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</si>
  <si>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</si>
  <si>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</si>
  <si>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</si>
  <si>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</si>
  <si>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</si>
  <si>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</si>
  <si>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</si>
  <si>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</si>
  <si>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</si>
  <si>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</si>
  <si>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</si>
  <si>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</si>
  <si>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</si>
  <si>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</si>
  <si>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</si>
  <si>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</si>
  <si>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</si>
  <si>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</si>
  <si>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</si>
  <si>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</si>
  <si>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</si>
  <si>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</si>
  <si>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</si>
  <si>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</si>
  <si>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</si>
  <si>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</si>
  <si>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</si>
  <si>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</si>
  <si>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</si>
  <si>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</si>
  <si>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</si>
  <si>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</si>
  <si>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</si>
  <si>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</si>
  <si>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</si>
  <si>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</si>
  <si>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</si>
  <si>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</si>
  <si>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</si>
  <si>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</si>
  <si>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</si>
  <si>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</si>
  <si>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</si>
  <si>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</si>
  <si>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</si>
  <si>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</si>
  <si>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</si>
  <si>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</si>
  <si>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</si>
  <si>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</si>
  <si>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</si>
  <si>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</si>
  <si>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</si>
  <si>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</si>
  <si>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</si>
  <si>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</si>
  <si>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</si>
  <si>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</si>
  <si>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</si>
  <si>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</si>
  <si>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</si>
  <si>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</si>
  <si>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</si>
  <si>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</si>
  <si>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</si>
  <si>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</si>
  <si>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</si>
  <si>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</si>
  <si>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</si>
  <si>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</si>
  <si>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</si>
  <si>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</si>
  <si>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</si>
  <si>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</si>
  <si>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</si>
  <si>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</si>
  <si>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</si>
  <si>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</si>
  <si>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</si>
  <si>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</si>
  <si>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</si>
  <si>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</si>
  <si>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</si>
  <si>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</si>
  <si>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</si>
  <si>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</si>
  <si>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</si>
  <si>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</si>
  <si>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</si>
  <si>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</si>
  <si>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</si>
  <si>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</si>
  <si>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</si>
  <si>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</si>
  <si>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</si>
  <si>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</si>
  <si>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</si>
  <si>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</si>
  <si>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</si>
  <si>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</si>
  <si>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</si>
  <si>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</si>
  <si>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</si>
  <si>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</si>
  <si>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</si>
  <si>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</si>
  <si>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</si>
  <si>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</si>
  <si>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</si>
  <si>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</si>
  <si>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</si>
  <si>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</si>
  <si>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</si>
  <si>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</si>
  <si>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</si>
  <si>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</si>
  <si>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</si>
  <si>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</si>
  <si>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</si>
  <si>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</si>
  <si>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</si>
  <si>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</si>
  <si>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</si>
  <si>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</si>
  <si>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</si>
  <si>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</si>
  <si>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</si>
  <si>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</si>
  <si>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</si>
  <si>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</si>
  <si>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</si>
  <si>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</si>
  <si>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</si>
  <si>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</si>
  <si>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</si>
  <si>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</si>
  <si>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</si>
  <si>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</si>
  <si>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</si>
  <si>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</si>
  <si>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</si>
  <si>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</si>
  <si>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</si>
  <si>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</si>
  <si>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</si>
  <si>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</si>
  <si>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</si>
  <si>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</si>
  <si>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</si>
  <si>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</si>
  <si>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</si>
  <si>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</si>
  <si>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</si>
  <si>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</si>
  <si>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</si>
  <si>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</si>
  <si>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</si>
  <si>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</si>
  <si>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</si>
  <si>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</si>
  <si>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</si>
  <si>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</si>
  <si>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</si>
  <si>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</si>
  <si>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</si>
  <si>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</si>
  <si>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</si>
  <si>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</si>
  <si>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</si>
  <si>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</si>
  <si>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</si>
  <si>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</si>
  <si>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</si>
  <si>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</si>
  <si>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</si>
  <si>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</si>
  <si>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</si>
  <si>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</si>
  <si>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</si>
  <si>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</si>
  <si>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</si>
  <si>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</si>
  <si>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</si>
  <si>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</si>
  <si>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</si>
  <si>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</si>
  <si>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</si>
  <si>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</si>
  <si>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</si>
  <si>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</si>
  <si>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</si>
  <si>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</si>
  <si>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</si>
  <si>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</si>
  <si>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</si>
  <si>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</si>
  <si>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</si>
  <si>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</si>
  <si>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</si>
  <si>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</si>
  <si>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</si>
  <si>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</si>
  <si>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</si>
  <si>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</si>
  <si>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</si>
  <si>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</si>
  <si>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</si>
  <si>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</si>
  <si>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</si>
  <si>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</si>
  <si>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</si>
  <si>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</si>
  <si>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</si>
  <si>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</si>
  <si>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</si>
  <si>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</si>
  <si>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</si>
  <si>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</si>
  <si>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</si>
  <si>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</si>
  <si>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</si>
  <si>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</si>
  <si>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</si>
  <si>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</si>
  <si>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</si>
  <si>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</si>
  <si>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</si>
  <si>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</si>
  <si>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</si>
  <si>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</si>
  <si>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</si>
  <si>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</si>
  <si>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</si>
  <si>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</si>
  <si>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</si>
  <si>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</si>
  <si>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</si>
  <si>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</si>
  <si>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</si>
  <si>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</si>
  <si>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</si>
  <si>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</si>
  <si>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</si>
  <si>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</si>
  <si>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</si>
  <si>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</si>
  <si>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</si>
  <si>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</si>
  <si>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</si>
  <si>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</si>
  <si>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</si>
  <si>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</si>
  <si>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</si>
  <si>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</si>
  <si>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</si>
  <si>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</si>
  <si>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</si>
  <si>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</si>
  <si>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</si>
  <si>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</si>
  <si>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</si>
  <si>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</si>
  <si>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</si>
  <si>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</si>
  <si>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</si>
  <si>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</si>
  <si>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</si>
  <si>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</si>
  <si>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</si>
  <si>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</si>
  <si>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</si>
  <si>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</si>
  <si>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</si>
  <si>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</si>
  <si>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</si>
  <si>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</si>
  <si>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</si>
  <si>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</si>
  <si>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</si>
  <si>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</si>
  <si>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</si>
  <si>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</si>
  <si>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</si>
  <si>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</si>
  <si>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</si>
  <si>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</si>
  <si>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</si>
  <si>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</si>
  <si>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</si>
  <si>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</si>
  <si>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</si>
  <si>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</si>
  <si>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</si>
  <si>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</si>
  <si>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</si>
  <si>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</si>
  <si>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</si>
  <si>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</si>
  <si>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</si>
  <si>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</si>
  <si>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</si>
  <si>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</si>
  <si>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</si>
  <si>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</si>
  <si>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</si>
  <si>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</si>
  <si>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</si>
  <si>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</si>
  <si>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</si>
  <si>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</si>
  <si>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</si>
  <si>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</si>
  <si>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</si>
  <si>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</si>
  <si>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</si>
  <si>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</si>
  <si>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</si>
  <si>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</si>
  <si>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</si>
  <si>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</si>
  <si>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</si>
  <si>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</si>
  <si>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</si>
  <si>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</si>
  <si>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</si>
  <si>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</si>
  <si>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</si>
  <si>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</si>
  <si>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</si>
  <si>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</si>
  <si>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</si>
  <si>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</si>
  <si>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</si>
  <si>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</si>
  <si>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</si>
  <si>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</si>
  <si>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</si>
  <si>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</si>
  <si>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</si>
  <si>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</si>
  <si>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</si>
  <si>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</si>
  <si>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</si>
  <si>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</si>
  <si>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</si>
  <si>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</si>
  <si>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</si>
  <si>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</si>
  <si>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</si>
  <si>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</si>
  <si>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</si>
  <si>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</si>
  <si>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</si>
  <si>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</si>
  <si>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</si>
  <si>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</si>
  <si>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</si>
  <si>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</si>
  <si>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</si>
  <si>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</si>
  <si>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</si>
  <si>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</si>
  <si>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</si>
  <si>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</si>
  <si>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</si>
  <si>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</si>
  <si>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</si>
  <si>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</si>
  <si>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</si>
  <si>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</si>
  <si>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</si>
  <si>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</si>
  <si>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</si>
  <si>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</si>
  <si>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</si>
  <si>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</si>
  <si>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</si>
  <si>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</si>
  <si>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</si>
  <si>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</si>
  <si>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</si>
  <si>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</si>
  <si>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</si>
  <si>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</si>
  <si>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</si>
  <si>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</si>
  <si>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</si>
  <si>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</si>
  <si>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</si>
  <si>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</si>
  <si>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</si>
  <si>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</si>
  <si>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</si>
  <si>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</si>
  <si>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</si>
  <si>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</si>
  <si>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</si>
  <si>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</si>
  <si>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</si>
  <si>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</si>
  <si>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</si>
  <si>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</si>
  <si>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</si>
  <si>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</si>
  <si>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</si>
  <si>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</si>
  <si>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</si>
  <si>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</si>
  <si>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</si>
  <si>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</si>
  <si>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</si>
  <si>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</si>
  <si>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</si>
  <si>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</si>
  <si>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</si>
  <si>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</si>
  <si>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</si>
  <si>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</si>
  <si>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</si>
  <si>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</si>
  <si>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</si>
  <si>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</si>
  <si>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</si>
  <si>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</si>
  <si>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</si>
  <si>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</si>
  <si>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</si>
  <si>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</si>
  <si>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</si>
  <si>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</si>
  <si>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</si>
  <si>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</si>
  <si>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</si>
  <si>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</si>
  <si>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</si>
  <si>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</si>
  <si>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</si>
  <si>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</si>
  <si>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</si>
  <si>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</si>
  <si>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</si>
  <si>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</si>
  <si>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</si>
  <si>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</si>
  <si>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</si>
  <si>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</si>
  <si>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</si>
  <si>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</si>
  <si>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</si>
  <si>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</si>
  <si>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</si>
  <si>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</si>
  <si>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</si>
  <si>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</si>
  <si>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</si>
  <si>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</si>
  <si>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</si>
  <si>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</si>
  <si>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</si>
  <si>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</si>
  <si>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</si>
  <si>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</si>
  <si>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</si>
  <si>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</si>
  <si>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</si>
  <si>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</si>
  <si>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</si>
  <si>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</si>
  <si>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</si>
  <si>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</si>
  <si>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</si>
  <si>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</si>
  <si>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</si>
  <si>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</si>
  <si>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</si>
  <si>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</si>
  <si>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</si>
  <si>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</si>
  <si>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</si>
  <si>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</si>
  <si>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</si>
  <si>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</si>
  <si>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</si>
  <si>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</si>
  <si>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</si>
  <si>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</si>
  <si>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</si>
  <si>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</si>
  <si>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</si>
  <si>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</si>
  <si>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</si>
  <si>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</si>
  <si>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</si>
  <si>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</si>
  <si>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</si>
  <si>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</si>
  <si>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</si>
  <si>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</si>
  <si>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</si>
  <si>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</si>
  <si>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</si>
  <si>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</si>
  <si>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</si>
  <si>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</si>
  <si>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</si>
  <si>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</si>
  <si>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</si>
  <si>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</si>
  <si>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</si>
  <si>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</si>
  <si>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</si>
  <si>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</si>
  <si>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</si>
  <si>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</si>
  <si>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</si>
  <si>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</si>
  <si>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</si>
  <si>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</si>
  <si>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</si>
  <si>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</si>
  <si>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</si>
  <si>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</si>
  <si>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</si>
  <si>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</si>
  <si>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</si>
  <si>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</si>
  <si>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</si>
  <si>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</si>
  <si>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</si>
  <si>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</si>
  <si>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</si>
  <si>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</si>
  <si>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</si>
  <si>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</si>
  <si>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</si>
  <si>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</si>
  <si>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</si>
  <si>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</si>
  <si>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</si>
  <si>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</si>
  <si>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</si>
  <si>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</si>
  <si>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</si>
  <si>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</si>
  <si>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</si>
  <si>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</si>
  <si>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</si>
  <si>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</si>
  <si>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</si>
  <si>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</si>
  <si>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</si>
  <si>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</si>
  <si>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</si>
  <si>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</si>
  <si>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</si>
  <si>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</si>
  <si>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</si>
  <si>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</si>
  <si>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</si>
  <si>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</si>
  <si>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</si>
  <si>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</si>
  <si>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</si>
  <si>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</si>
  <si>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</si>
  <si>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</si>
  <si>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</si>
  <si>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</si>
  <si>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</si>
  <si>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</si>
  <si>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</si>
  <si>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</si>
  <si>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</si>
  <si>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</si>
  <si>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</si>
  <si>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</si>
  <si>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</si>
  <si>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</si>
  <si>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</si>
  <si>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</si>
  <si>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</si>
  <si>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</si>
  <si>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</si>
  <si>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</si>
  <si>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</si>
  <si>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</si>
  <si>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</si>
  <si>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</si>
  <si>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</si>
  <si>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</si>
  <si>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</si>
  <si>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</si>
  <si>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</si>
  <si>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</si>
  <si>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</si>
  <si>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</si>
  <si>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</si>
  <si>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</si>
  <si>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</si>
  <si>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</si>
  <si>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</si>
  <si>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</si>
  <si>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</si>
  <si>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</si>
  <si>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</si>
  <si>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</si>
  <si>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</si>
  <si>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</si>
  <si>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</si>
  <si>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</si>
  <si>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</si>
  <si>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</si>
  <si>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</si>
  <si>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</si>
  <si>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</si>
  <si>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</si>
  <si>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</si>
  <si>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</si>
  <si>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</si>
  <si>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</si>
  <si>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</si>
  <si>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</si>
  <si>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</si>
  <si>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</si>
  <si>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</si>
  <si>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</si>
  <si>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</si>
  <si>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</si>
  <si>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</si>
  <si>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</si>
  <si>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</si>
  <si>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</si>
  <si>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</si>
  <si>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</si>
  <si>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</si>
  <si>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</si>
  <si>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</si>
  <si>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</si>
  <si>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</si>
  <si>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</si>
  <si>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</si>
  <si>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</si>
  <si>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</si>
  <si>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</si>
  <si>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</si>
  <si>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</si>
  <si>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</si>
  <si>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</si>
  <si>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</si>
  <si>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</si>
  <si>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</si>
  <si>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</si>
  <si>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</si>
  <si>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</si>
  <si>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</si>
  <si>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</si>
  <si>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</si>
  <si>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</si>
  <si>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</si>
  <si>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</si>
  <si>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</si>
  <si>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</si>
  <si>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</si>
  <si>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</si>
  <si>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</si>
  <si>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</si>
  <si>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</si>
  <si>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</si>
  <si>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</si>
  <si>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</si>
  <si>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</si>
  <si>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</si>
  <si>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</si>
  <si>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</si>
  <si>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</si>
  <si>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</si>
  <si>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</si>
  <si>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</si>
  <si>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</si>
  <si>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</si>
  <si>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</si>
  <si>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</si>
  <si>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</si>
  <si>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</si>
  <si>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</si>
  <si>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</si>
  <si>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</si>
  <si>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</si>
  <si>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</si>
  <si>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</si>
  <si>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</si>
  <si>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</si>
  <si>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</si>
  <si>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</si>
  <si>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</si>
  <si>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</si>
  <si>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</si>
  <si>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</si>
  <si>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</si>
  <si>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</si>
  <si>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</si>
  <si>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</si>
  <si>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</si>
  <si>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</si>
  <si>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</si>
  <si>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</si>
  <si>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</si>
  <si>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</si>
  <si>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</si>
  <si>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</si>
  <si>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</si>
  <si>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</si>
  <si>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</si>
  <si>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</si>
  <si>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</si>
  <si>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</si>
  <si>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</si>
  <si>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</si>
  <si>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</si>
  <si>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</si>
  <si>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</si>
  <si>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</si>
  <si>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</si>
  <si>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</si>
  <si>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</si>
  <si>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</si>
  <si>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</si>
  <si>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</si>
  <si>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</si>
  <si>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</si>
  <si>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</si>
  <si>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</si>
  <si>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</si>
  <si>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</si>
  <si>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</si>
  <si>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</si>
  <si>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</si>
  <si>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</si>
  <si>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</si>
  <si>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</si>
  <si>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</si>
  <si>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</si>
  <si>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</si>
  <si>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</si>
  <si>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</si>
  <si>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</si>
  <si>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</si>
  <si>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</si>
  <si>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</si>
  <si>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</si>
  <si>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</si>
  <si>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</si>
  <si>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</si>
  <si>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</si>
  <si>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</si>
  <si>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</si>
  <si>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</si>
  <si>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</si>
  <si>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</si>
  <si>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</si>
  <si>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</si>
  <si>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</si>
  <si>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</si>
  <si>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</si>
  <si>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</si>
  <si>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</si>
  <si>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</si>
  <si>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</si>
  <si>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</si>
  <si>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</si>
  <si>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</si>
  <si>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</si>
  <si>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</si>
  <si>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</si>
  <si>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</si>
  <si>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</si>
  <si>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</si>
  <si>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</si>
  <si>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</si>
  <si>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</si>
  <si>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</si>
  <si>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</si>
  <si>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</si>
  <si>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</si>
  <si>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</si>
  <si>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</si>
  <si>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</si>
  <si>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</si>
  <si>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</si>
  <si>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</si>
  <si>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</si>
  <si>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</si>
  <si>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</si>
  <si>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</si>
  <si>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</si>
  <si>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</si>
  <si>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</si>
  <si>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</si>
  <si>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</si>
  <si>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</si>
  <si>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</si>
  <si>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</si>
  <si>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</si>
  <si>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</si>
  <si>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</si>
  <si>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</si>
  <si>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</si>
  <si>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</si>
  <si>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</si>
  <si>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</si>
  <si>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</si>
  <si>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</si>
  <si>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</si>
  <si>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</si>
  <si>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</si>
  <si>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</si>
  <si>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</si>
  <si>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</si>
  <si>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</si>
  <si>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</si>
  <si>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</si>
  <si>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</si>
  <si>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</si>
  <si>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</si>
  <si>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</si>
  <si>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</si>
  <si>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</si>
  <si>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</si>
  <si>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</si>
  <si>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</si>
  <si>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</si>
  <si>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</si>
  <si>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</si>
  <si>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</si>
  <si>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</si>
  <si>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</si>
  <si>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</si>
  <si>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</si>
  <si>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</si>
  <si>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</si>
  <si>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</si>
  <si>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</si>
  <si>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</si>
  <si>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</si>
  <si>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</si>
  <si>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</si>
  <si>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</si>
  <si>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</si>
  <si>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</si>
  <si>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</si>
  <si>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</si>
  <si>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</si>
  <si>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</si>
  <si>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</si>
  <si>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</si>
  <si>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</si>
  <si>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</si>
  <si>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</si>
  <si>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</si>
  <si>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</si>
  <si>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</si>
  <si>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</si>
  <si>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</si>
  <si>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</si>
  <si>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</si>
  <si>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</si>
  <si>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</si>
  <si>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</si>
  <si>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</si>
  <si>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</si>
  <si>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</si>
  <si>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</si>
  <si>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</si>
  <si>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</si>
  <si>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</si>
  <si>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</si>
  <si>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</si>
  <si>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</si>
  <si>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</si>
  <si>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</si>
  <si>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</si>
  <si>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</si>
  <si>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</si>
  <si>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</si>
  <si>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</si>
  <si>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</si>
  <si>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</si>
  <si>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</si>
  <si>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</si>
  <si>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</si>
  <si>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</si>
  <si>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</si>
  <si>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</si>
  <si>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</si>
  <si>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</si>
  <si>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</si>
  <si>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</si>
  <si>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</si>
  <si>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</si>
  <si>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</si>
  <si>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</si>
  <si>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</si>
  <si>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</si>
  <si>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</si>
  <si>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</si>
  <si>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</si>
  <si>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</si>
  <si>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</si>
  <si>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</si>
  <si>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</si>
  <si>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</si>
  <si>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</si>
  <si>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</si>
  <si>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</si>
  <si>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</si>
  <si>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</si>
  <si>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</si>
  <si>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</si>
  <si>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</si>
  <si>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</si>
  <si>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</si>
  <si>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</si>
  <si>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</si>
  <si>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</si>
  <si>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</si>
  <si>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</si>
  <si>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</si>
  <si>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</si>
  <si>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</si>
  <si>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</si>
  <si>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</si>
  <si>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</si>
  <si>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</si>
  <si>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</si>
  <si>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</si>
  <si>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</si>
  <si>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</si>
  <si>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</si>
  <si>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</si>
  <si>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</si>
  <si>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</si>
  <si>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</si>
  <si>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</si>
  <si>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</si>
  <si>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</si>
  <si>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</si>
  <si>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</si>
  <si>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</si>
  <si>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</si>
  <si>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</si>
  <si>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</si>
  <si>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</si>
  <si>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</si>
  <si>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</si>
  <si>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</si>
  <si>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</si>
  <si>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</si>
  <si>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</si>
  <si>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</si>
  <si>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</si>
  <si>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</si>
  <si>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</si>
  <si>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</si>
  <si>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</si>
  <si>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</si>
  <si>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</si>
  <si>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</si>
  <si>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</si>
  <si>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</si>
  <si>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</si>
  <si>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</si>
  <si>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</si>
  <si>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</si>
  <si>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</si>
  <si>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</si>
  <si>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</si>
  <si>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</si>
  <si>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</si>
  <si>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</si>
  <si>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</si>
  <si>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</si>
  <si>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</si>
  <si>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</si>
  <si>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</si>
  <si>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</si>
  <si>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</si>
  <si>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</si>
  <si>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</si>
  <si>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</si>
  <si>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</si>
  <si>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</si>
  <si>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</si>
  <si>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</si>
  <si>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</si>
  <si>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</si>
  <si>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</si>
  <si>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</si>
  <si>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</si>
  <si>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</si>
  <si>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</si>
  <si>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</si>
  <si>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</si>
  <si>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</si>
  <si>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</si>
  <si>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</si>
  <si>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</si>
  <si>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</si>
  <si>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</si>
  <si>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</si>
  <si>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</si>
  <si>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</si>
  <si>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</si>
  <si>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</si>
  <si>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</si>
  <si>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</si>
  <si>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</si>
  <si>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</si>
  <si>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</si>
  <si>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</si>
  <si>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</si>
  <si>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</si>
  <si>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</si>
  <si>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</si>
  <si>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</si>
  <si>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</si>
  <si>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</si>
  <si>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</si>
  <si>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</si>
  <si>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</si>
  <si>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</si>
  <si>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</si>
  <si>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</si>
  <si>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</si>
  <si>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</si>
  <si>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</si>
  <si>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</si>
  <si>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</si>
  <si>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</si>
  <si>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</si>
  <si>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</si>
  <si>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</si>
  <si>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</si>
  <si>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</si>
  <si>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</si>
  <si>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</si>
  <si>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</si>
  <si>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</si>
  <si>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</si>
  <si>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</si>
  <si>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</si>
  <si>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</si>
  <si>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</si>
  <si>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</si>
  <si>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</si>
  <si>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</si>
  <si>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</si>
  <si>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</si>
  <si>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</si>
  <si>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</si>
  <si>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</si>
  <si>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</si>
  <si>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</si>
  <si>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</si>
  <si>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</si>
  <si>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</si>
  <si>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</si>
  <si>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</si>
  <si>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</si>
  <si>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</si>
  <si>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</si>
  <si>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</si>
  <si>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</si>
  <si>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</si>
  <si>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</si>
  <si>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</si>
  <si>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</si>
  <si>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</si>
  <si>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</si>
  <si>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</si>
  <si>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</si>
  <si>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</si>
  <si>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</si>
  <si>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</si>
  <si>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</si>
  <si>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</si>
  <si>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</si>
  <si>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</si>
  <si>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</si>
  <si>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</si>
  <si>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</si>
  <si>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</si>
  <si>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</si>
  <si>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</si>
  <si>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</si>
  <si>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</si>
  <si>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</si>
  <si>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</si>
  <si>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</si>
  <si>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</si>
  <si>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</si>
  <si>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</si>
  <si>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</si>
  <si>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</si>
  <si>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</si>
  <si>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</si>
  <si>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</si>
  <si>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</si>
  <si>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</si>
  <si>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</si>
  <si>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</si>
  <si>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</si>
  <si>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</si>
  <si>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</si>
  <si>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</si>
  <si>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</si>
  <si>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</si>
  <si>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</si>
  <si>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</si>
  <si>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</si>
  <si>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</si>
  <si>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</si>
  <si>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</si>
  <si>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</si>
  <si>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</si>
  <si>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</si>
  <si>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</si>
  <si>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</si>
  <si>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</si>
  <si>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</si>
  <si>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</si>
  <si>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</si>
  <si>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</si>
  <si>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</si>
  <si>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</si>
  <si>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</si>
  <si>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</si>
  <si>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</si>
  <si>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</si>
  <si>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</si>
  <si>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</si>
  <si>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</si>
  <si>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</si>
  <si>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</si>
  <si>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</si>
  <si>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</si>
  <si>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</si>
  <si>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</si>
  <si>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</si>
  <si>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</si>
  <si>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</si>
  <si>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</si>
  <si>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</si>
  <si>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</si>
  <si>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</si>
  <si>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</si>
  <si>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</si>
  <si>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</si>
  <si>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</si>
  <si>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</si>
  <si>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</si>
  <si>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</si>
  <si>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</si>
  <si>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</si>
  <si>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</si>
  <si>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</si>
  <si>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</si>
  <si>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</si>
  <si>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</si>
  <si>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</si>
  <si>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</si>
  <si>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</si>
  <si>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</si>
  <si>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</si>
  <si>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</si>
  <si>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</si>
  <si>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</si>
  <si>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</si>
  <si>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</si>
  <si>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</si>
  <si>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</si>
  <si>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</si>
  <si>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</si>
  <si>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</si>
  <si>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</si>
  <si>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</si>
  <si>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</si>
  <si>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</si>
  <si>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</si>
  <si>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</si>
  <si>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</si>
  <si>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</si>
  <si>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</si>
  <si>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</si>
  <si>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</si>
  <si>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</si>
  <si>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</si>
  <si>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</si>
  <si>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</si>
  <si>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</si>
  <si>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</si>
  <si>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</si>
  <si>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</si>
  <si>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</si>
  <si>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</si>
  <si>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</si>
  <si>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</si>
  <si>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</si>
  <si>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</si>
  <si>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</si>
  <si>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</si>
  <si>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</si>
  <si>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</si>
  <si>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</si>
  <si>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</si>
  <si>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</si>
  <si>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</si>
  <si>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</si>
  <si>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</si>
  <si>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</si>
  <si>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</si>
  <si>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</si>
  <si>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</si>
  <si>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</si>
  <si>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</si>
  <si>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</si>
  <si>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</si>
  <si>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</si>
  <si>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</si>
  <si>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</si>
  <si>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</si>
  <si>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</si>
  <si>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</si>
  <si>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</si>
  <si>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</si>
  <si>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</si>
  <si>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</si>
  <si>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</si>
  <si>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</si>
  <si>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</si>
  <si>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</si>
  <si>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</si>
  <si>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</si>
  <si>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</si>
  <si>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</si>
  <si>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</si>
  <si>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</si>
  <si>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</si>
  <si>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</si>
  <si>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</si>
  <si>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</si>
  <si>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</si>
  <si>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</si>
  <si>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</si>
  <si>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</si>
  <si>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</si>
  <si>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</si>
  <si>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</si>
  <si>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</si>
  <si>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</si>
  <si>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</si>
  <si>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</si>
  <si>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</si>
  <si>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</si>
  <si>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</si>
  <si>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</si>
  <si>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</si>
  <si>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</si>
  <si>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</si>
  <si>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</si>
  <si>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</si>
  <si>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</si>
  <si>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</si>
  <si>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</si>
  <si>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</si>
  <si>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</si>
  <si>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</si>
  <si>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</si>
  <si>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</si>
  <si>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</si>
  <si>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</si>
  <si>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</si>
  <si>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</si>
  <si>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</si>
  <si>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</si>
  <si>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</si>
  <si>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</si>
  <si>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</si>
  <si>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</si>
  <si>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</si>
  <si>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</si>
  <si>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</si>
  <si>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</si>
  <si>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</si>
  <si>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</si>
  <si>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</si>
  <si>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</si>
  <si>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</si>
  <si>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</si>
  <si>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</si>
  <si>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</si>
  <si>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</si>
  <si>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</si>
  <si>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</si>
  <si>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</si>
  <si>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</si>
  <si>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</si>
  <si>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</si>
  <si>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</si>
  <si>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</si>
  <si>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</si>
  <si>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</si>
  <si>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</si>
  <si>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</si>
  <si>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</si>
  <si>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</si>
  <si>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</si>
  <si>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</si>
  <si>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</si>
  <si>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</si>
  <si>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</si>
  <si>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</si>
  <si>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</si>
  <si>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</si>
  <si>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</si>
  <si>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</si>
  <si>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</si>
  <si>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</si>
  <si>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</si>
  <si>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</si>
  <si>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</si>
  <si>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</si>
  <si>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</si>
  <si>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</si>
  <si>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</si>
  <si>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</si>
  <si>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</si>
  <si>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</si>
  <si>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</si>
  <si>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</si>
  <si>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</si>
  <si>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</si>
  <si>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</si>
  <si>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</si>
  <si>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</si>
  <si>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</si>
  <si>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</si>
  <si>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</si>
  <si>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</si>
  <si>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</si>
  <si>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</si>
  <si>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</si>
  <si>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</si>
  <si>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</si>
  <si>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</si>
  <si>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</si>
  <si>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</si>
  <si>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</si>
  <si>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</si>
  <si>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</si>
  <si>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</si>
  <si>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</si>
  <si>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</si>
  <si>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</si>
  <si>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</si>
  <si>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</si>
  <si>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</si>
  <si>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</si>
  <si>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</si>
  <si>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</si>
  <si>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</si>
  <si>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</si>
  <si>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</si>
  <si>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</si>
  <si>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</si>
  <si>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</si>
  <si>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</si>
  <si>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</si>
  <si>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</si>
  <si>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</si>
  <si>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</si>
  <si>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</si>
  <si>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</si>
  <si>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</si>
  <si>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</si>
  <si>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</si>
  <si>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</si>
  <si>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</si>
  <si>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</si>
  <si>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</si>
  <si>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</si>
  <si>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</si>
  <si>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</si>
  <si>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</si>
  <si>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</si>
  <si>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</si>
  <si>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</si>
  <si>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</si>
  <si>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</si>
  <si>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</si>
  <si>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</si>
  <si>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</si>
  <si>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</si>
  <si>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</si>
  <si>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</si>
  <si>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</si>
  <si>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</si>
  <si>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</si>
  <si>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</si>
  <si>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</si>
  <si>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</si>
  <si>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</si>
  <si>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</si>
  <si>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</si>
  <si>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</si>
  <si>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</si>
  <si>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</si>
  <si>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</si>
  <si>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</si>
  <si>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</si>
  <si>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</si>
  <si>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</si>
  <si>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</si>
  <si>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</si>
  <si>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</si>
  <si>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</si>
  <si>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</si>
  <si>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</si>
  <si>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</si>
  <si>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</si>
  <si>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</si>
  <si>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</si>
  <si>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</si>
  <si>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</si>
  <si>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</si>
  <si>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</si>
  <si>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</si>
  <si>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</si>
  <si>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</si>
  <si>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</si>
  <si>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</si>
  <si>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</si>
  <si>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</si>
  <si>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</si>
  <si>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</si>
  <si>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</si>
  <si>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</si>
  <si>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</si>
  <si>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</si>
  <si>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</si>
  <si>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</si>
  <si>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</si>
  <si>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</si>
  <si>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</si>
  <si>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</si>
  <si>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</si>
  <si>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</si>
  <si>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</si>
  <si>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</si>
  <si>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</si>
  <si>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</si>
  <si>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</si>
  <si>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</si>
  <si>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</si>
  <si>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</si>
  <si>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</si>
  <si>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</si>
  <si>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</si>
  <si>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</si>
  <si>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</si>
  <si>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</si>
  <si>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</si>
  <si>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</si>
  <si>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</si>
  <si>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</si>
  <si>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</si>
  <si>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</si>
  <si>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</si>
  <si>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</si>
  <si>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</si>
  <si>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</si>
  <si>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</si>
  <si>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</si>
  <si>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</si>
  <si>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</si>
  <si>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</si>
  <si>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</si>
  <si>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</si>
  <si>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</si>
  <si>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</si>
  <si>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</si>
  <si>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</si>
  <si>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</si>
  <si>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</si>
  <si>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</si>
  <si>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</si>
  <si>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</si>
  <si>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</si>
  <si>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</si>
  <si>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</si>
  <si>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</si>
  <si>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</si>
  <si>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</si>
  <si>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</si>
  <si>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</si>
  <si>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</si>
  <si>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</si>
  <si>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</si>
  <si>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</si>
  <si>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</si>
  <si>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</si>
  <si>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</si>
  <si>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</si>
  <si>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</si>
  <si>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</si>
  <si>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</si>
  <si>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</si>
  <si>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</si>
  <si>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</si>
  <si>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</si>
  <si>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</si>
  <si>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</si>
  <si>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</si>
  <si>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</si>
  <si>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</si>
  <si>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</si>
  <si>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</si>
  <si>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</si>
  <si>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</si>
  <si>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</si>
  <si>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</si>
  <si>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</si>
  <si>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</si>
  <si>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</si>
  <si>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</si>
  <si>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</si>
  <si>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</si>
  <si>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</si>
  <si>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</si>
  <si>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</si>
  <si>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</si>
  <si>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</si>
  <si>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</si>
  <si>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</si>
  <si>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</si>
  <si>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</si>
  <si>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</si>
  <si>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</si>
  <si>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</si>
  <si>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</si>
  <si>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</si>
  <si>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</si>
  <si>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</si>
  <si>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</si>
  <si>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</si>
  <si>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</si>
  <si>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</si>
  <si>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</si>
  <si>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</si>
  <si>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</si>
  <si>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</si>
  <si>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</si>
  <si>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</si>
  <si>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</si>
  <si>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</si>
  <si>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</si>
  <si>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</si>
  <si>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</si>
  <si>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</si>
  <si>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</si>
  <si>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</si>
  <si>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</si>
  <si>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</si>
  <si>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</si>
  <si>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</si>
  <si>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</si>
  <si>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</si>
  <si>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</si>
  <si>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</si>
  <si>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</si>
  <si>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</si>
  <si>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</si>
  <si>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</si>
  <si>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</si>
  <si>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</si>
  <si>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</si>
  <si>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</si>
  <si>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</si>
  <si>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</si>
  <si>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</si>
  <si>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</si>
  <si>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</si>
  <si>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</si>
  <si>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</si>
  <si>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</si>
  <si>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</si>
  <si>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</si>
  <si>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</si>
  <si>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</si>
  <si>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</si>
  <si>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</si>
  <si>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</si>
  <si>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</si>
  <si>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</si>
  <si>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</si>
  <si>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</si>
  <si>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</si>
  <si>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</si>
  <si>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</si>
  <si>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</si>
  <si>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</si>
  <si>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</si>
  <si>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</si>
  <si>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</si>
  <si>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</si>
  <si>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</si>
  <si>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</si>
  <si>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</si>
  <si>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</si>
  <si>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</si>
  <si>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</si>
  <si>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</si>
  <si>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</si>
  <si>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</si>
  <si>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</si>
  <si>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</si>
  <si>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</si>
  <si>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</si>
  <si>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</si>
  <si>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</si>
  <si>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</si>
  <si>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</si>
  <si>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</si>
  <si>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</si>
  <si>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</si>
  <si>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</si>
  <si>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</si>
  <si>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</si>
  <si>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</si>
  <si>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</si>
  <si>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</si>
  <si>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</si>
  <si>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</si>
  <si>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</si>
  <si>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</si>
  <si>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</si>
  <si>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</si>
  <si>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</si>
  <si>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</si>
  <si>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</si>
  <si>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</si>
  <si>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</si>
  <si>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</si>
  <si>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</si>
  <si>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</si>
  <si>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</si>
  <si>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</si>
  <si>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</si>
  <si>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</si>
  <si>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</si>
  <si>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</si>
  <si>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</si>
  <si>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</si>
  <si>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</si>
  <si>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</si>
  <si>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</si>
  <si>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</si>
  <si>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</si>
  <si>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</si>
  <si>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</si>
  <si>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</si>
  <si>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</si>
  <si>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</si>
  <si>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</si>
  <si>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</si>
  <si>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</si>
  <si>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</si>
  <si>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</si>
  <si>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</si>
  <si>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</si>
  <si>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</si>
  <si>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</si>
  <si>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</si>
  <si>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</si>
  <si>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</si>
  <si>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</si>
  <si>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</si>
  <si>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</si>
  <si>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</si>
  <si>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</si>
  <si>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</si>
  <si>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</si>
  <si>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</si>
  <si>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</si>
  <si>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</si>
  <si>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</si>
  <si>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</si>
  <si>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</si>
  <si>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</si>
  <si>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</si>
  <si>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</si>
  <si>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</si>
  <si>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</si>
  <si>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</si>
  <si>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</si>
  <si>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</si>
  <si>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</si>
  <si>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</si>
  <si>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</si>
  <si>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</si>
  <si>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</si>
  <si>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</si>
  <si>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</si>
  <si>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</si>
  <si>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</si>
  <si>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</si>
  <si>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</si>
  <si>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</si>
  <si>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</si>
  <si>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</si>
  <si>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</si>
  <si>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</si>
  <si>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</si>
  <si>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</si>
  <si>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</si>
  <si>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</si>
  <si>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</si>
  <si>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</si>
  <si>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</si>
  <si>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</si>
  <si>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</si>
  <si>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</si>
  <si>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</si>
  <si>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</si>
  <si>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</si>
  <si>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</si>
  <si>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</si>
  <si>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</si>
  <si>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</si>
  <si>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</si>
  <si>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</si>
  <si>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</si>
  <si>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</si>
  <si>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</si>
  <si>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</si>
  <si>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</si>
  <si>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</si>
  <si>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</si>
  <si>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</si>
  <si>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</si>
  <si>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</si>
  <si>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</si>
  <si>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</si>
  <si>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</si>
  <si>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</si>
  <si>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</si>
  <si>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</si>
  <si>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</si>
  <si>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</si>
  <si>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</si>
  <si>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</si>
  <si>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</si>
  <si>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</si>
  <si>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</si>
  <si>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</si>
  <si>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</si>
  <si>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</si>
  <si>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</si>
  <si>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</si>
  <si>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</si>
  <si>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</si>
  <si>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</si>
  <si>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</si>
  <si>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</si>
  <si>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</si>
  <si>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</si>
  <si>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</si>
  <si>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</si>
  <si>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</si>
  <si>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</si>
  <si>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</si>
  <si>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</si>
  <si>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</si>
  <si>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</si>
  <si>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</si>
  <si>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</si>
  <si>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</si>
  <si>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</si>
  <si>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</si>
  <si>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</si>
  <si>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</si>
  <si>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</si>
  <si>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</si>
  <si>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</si>
  <si>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</si>
  <si>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</si>
  <si>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</si>
  <si>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</si>
  <si>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</si>
  <si>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</si>
  <si>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</si>
  <si>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</si>
  <si>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</si>
  <si>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</si>
  <si>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</si>
  <si>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</si>
  <si>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</si>
  <si>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</si>
  <si>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</si>
  <si>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</si>
  <si>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</si>
  <si>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</si>
  <si>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</si>
  <si>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</si>
  <si>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</si>
  <si>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</si>
  <si>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</si>
  <si>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</si>
  <si>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</si>
  <si>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</si>
  <si>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</si>
  <si>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</si>
  <si>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</si>
  <si>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</si>
  <si>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</si>
  <si>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</si>
  <si>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</si>
  <si>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</si>
  <si>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</si>
  <si>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</si>
  <si>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</si>
  <si>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</si>
  <si>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</si>
  <si>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</si>
  <si>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</si>
  <si>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</si>
  <si>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</si>
  <si>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</si>
  <si>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</si>
  <si>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</si>
  <si>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</si>
  <si>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</si>
  <si>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</si>
  <si>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</si>
  <si>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</si>
  <si>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</si>
  <si>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</si>
  <si>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</si>
  <si>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</si>
  <si>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</si>
  <si>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</si>
  <si>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</si>
  <si>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</si>
  <si>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</si>
  <si>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</si>
  <si>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</si>
  <si>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</si>
  <si>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</si>
  <si>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</si>
  <si>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</si>
  <si>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</si>
  <si>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</si>
  <si>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</si>
  <si>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</si>
  <si>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</si>
  <si>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</si>
  <si>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</si>
  <si>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</si>
  <si>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</si>
  <si>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</si>
  <si>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</si>
  <si>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</si>
  <si>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</si>
  <si>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</si>
  <si>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</si>
  <si>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</si>
  <si>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</si>
  <si>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</si>
  <si>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</si>
  <si>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</si>
  <si>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</si>
  <si>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</si>
  <si>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</si>
  <si>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</si>
  <si>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</si>
  <si>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</si>
  <si>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</si>
  <si>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</si>
  <si>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</si>
  <si>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</si>
  <si>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</si>
  <si>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</si>
  <si>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</si>
  <si>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</si>
  <si>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</si>
  <si>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</si>
  <si>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</si>
  <si>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</si>
  <si>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</si>
  <si>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</si>
  <si>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</si>
  <si>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</si>
  <si>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</si>
  <si>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</si>
  <si>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</si>
  <si>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</si>
  <si>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</si>
  <si>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</si>
  <si>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</si>
  <si>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</si>
  <si>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</si>
  <si>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</si>
  <si>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</si>
  <si>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</si>
  <si>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</si>
  <si>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</si>
  <si>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</si>
  <si>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</si>
  <si>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</si>
  <si>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</si>
  <si>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</si>
  <si>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</si>
  <si>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</si>
  <si>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</si>
  <si>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</si>
  <si>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</si>
  <si>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</si>
  <si>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</si>
  <si>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</si>
  <si>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</si>
  <si>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</si>
  <si>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</si>
  <si>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</si>
  <si>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</si>
  <si>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</si>
  <si>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</si>
  <si>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</si>
  <si>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</si>
  <si>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</si>
  <si>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</si>
  <si>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</si>
  <si>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</si>
  <si>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</si>
  <si>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</si>
  <si>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</si>
  <si>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</si>
  <si>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</si>
  <si>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</si>
  <si>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</si>
  <si>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</si>
  <si>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</si>
  <si>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</si>
  <si>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</si>
  <si>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</si>
  <si>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</si>
  <si>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</si>
  <si>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</si>
  <si>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</si>
  <si>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</si>
  <si>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</si>
  <si>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</si>
  <si>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</si>
  <si>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</si>
  <si>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</si>
  <si>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</si>
  <si>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</si>
  <si>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</si>
  <si>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</si>
  <si>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</si>
  <si>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</si>
  <si>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</si>
  <si>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</si>
  <si>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</si>
  <si>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</si>
  <si>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</si>
  <si>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</si>
  <si>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</si>
  <si>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</si>
  <si>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</si>
  <si>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</si>
  <si>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</si>
  <si>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</si>
  <si>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</si>
  <si>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</si>
  <si>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</si>
  <si>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</si>
  <si>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</si>
  <si>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</si>
  <si>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</si>
  <si>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</si>
  <si>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</si>
  <si>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</si>
  <si>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</si>
  <si>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</si>
  <si>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</si>
  <si>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</si>
  <si>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</si>
  <si>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</si>
  <si>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</si>
  <si>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</si>
  <si>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</si>
  <si>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</si>
  <si>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</si>
  <si>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</si>
  <si>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</si>
  <si>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</si>
  <si>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</si>
  <si>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</si>
  <si>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</si>
  <si>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</si>
  <si>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</si>
  <si>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</si>
  <si>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</si>
  <si>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</si>
  <si>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</si>
  <si>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</si>
  <si>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</si>
  <si>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</si>
  <si>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</si>
  <si>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</si>
  <si>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</si>
  <si>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</si>
  <si>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</si>
  <si>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</si>
  <si>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</si>
  <si>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</si>
  <si>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</si>
  <si>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</si>
  <si>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</si>
  <si>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</si>
  <si>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</si>
  <si>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</si>
  <si>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</si>
  <si>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</si>
  <si>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</si>
  <si>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</si>
  <si>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</si>
  <si>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</si>
  <si>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</si>
  <si>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</si>
  <si>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</si>
  <si>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</si>
  <si>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</si>
  <si>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</si>
  <si>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</si>
  <si>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</si>
  <si>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</si>
  <si>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</si>
  <si>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</si>
  <si>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</si>
  <si>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</si>
  <si>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</si>
  <si>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</si>
  <si>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</si>
  <si>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</si>
  <si>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</si>
  <si>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</si>
  <si>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</si>
  <si>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</si>
  <si>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</si>
  <si>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</si>
  <si>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</si>
  <si>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</si>
  <si>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</si>
  <si>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</si>
  <si>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</si>
  <si>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</si>
  <si>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</si>
  <si>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</si>
  <si>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</si>
  <si>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</si>
  <si>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</si>
  <si>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</si>
  <si>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</si>
  <si>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</si>
  <si>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</si>
  <si>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</si>
  <si>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</si>
  <si>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</si>
  <si>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</si>
  <si>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</si>
  <si>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</si>
  <si>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</si>
  <si>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</si>
  <si>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</si>
  <si>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</si>
  <si>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</si>
  <si>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</si>
  <si>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</si>
  <si>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</si>
  <si>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</si>
  <si>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</si>
  <si>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</si>
  <si>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</si>
  <si>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</si>
  <si>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</si>
  <si>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</si>
  <si>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</si>
  <si>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</si>
  <si>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</si>
  <si>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</si>
  <si>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</si>
  <si>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</si>
  <si>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</si>
  <si>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</si>
  <si>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</si>
  <si>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</si>
  <si>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</si>
  <si>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</si>
  <si>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</si>
  <si>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</si>
  <si>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</si>
  <si>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</si>
  <si>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</si>
  <si>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</si>
  <si>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</si>
  <si>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</si>
  <si>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</si>
  <si>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</si>
  <si>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</si>
  <si>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</si>
  <si>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</si>
  <si>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</si>
  <si>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</si>
  <si>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</si>
  <si>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</si>
  <si>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</si>
  <si>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</si>
  <si>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</si>
  <si>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</si>
  <si>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</si>
  <si>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</si>
  <si>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</si>
  <si>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</si>
  <si>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</si>
  <si>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</si>
  <si>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</si>
  <si>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</si>
  <si>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</si>
  <si>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</si>
  <si>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</si>
  <si>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</si>
  <si>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</si>
  <si>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</si>
  <si>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</si>
  <si>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</si>
  <si>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</si>
  <si>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</si>
  <si>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</si>
  <si>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</si>
  <si>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</si>
  <si>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</si>
  <si>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</si>
  <si>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</si>
  <si>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</si>
  <si>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</si>
  <si>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</si>
  <si>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</si>
  <si>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</si>
  <si>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</si>
  <si>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</si>
  <si>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</si>
  <si>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</si>
  <si>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</si>
  <si>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</si>
  <si>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</si>
  <si>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</si>
  <si>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</si>
  <si>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</si>
  <si>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</si>
  <si>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</si>
  <si>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</si>
  <si>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</si>
  <si>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</si>
  <si>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</si>
  <si>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</si>
  <si>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</si>
  <si>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</si>
  <si>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</si>
  <si>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</si>
  <si>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</si>
  <si>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</si>
  <si>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</si>
  <si>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</si>
  <si>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</si>
  <si>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</si>
  <si>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</si>
  <si>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</si>
  <si>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</si>
  <si>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</si>
  <si>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</si>
  <si>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</si>
  <si>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</si>
  <si>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</si>
  <si>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</si>
  <si>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</si>
  <si>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</si>
  <si>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</si>
  <si>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</si>
  <si>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</si>
  <si>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</si>
  <si>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</si>
  <si>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</si>
  <si>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</si>
  <si>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</si>
  <si>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</si>
  <si>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</si>
  <si>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</si>
  <si>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</si>
  <si>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</si>
  <si>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</si>
  <si>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</si>
  <si>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</si>
  <si>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</si>
  <si>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</si>
  <si>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</si>
  <si>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</si>
  <si>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</si>
  <si>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</si>
  <si>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</si>
  <si>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</si>
  <si>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</si>
  <si>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</si>
  <si>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</si>
  <si>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</si>
  <si>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</si>
  <si>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</si>
  <si>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</si>
  <si>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</si>
  <si>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</si>
  <si>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</si>
  <si>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</si>
  <si>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</si>
  <si>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</si>
  <si>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</si>
  <si>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</si>
  <si>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</si>
  <si>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</si>
  <si>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</si>
  <si>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</si>
  <si>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</si>
  <si>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</si>
  <si>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</si>
  <si>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</si>
  <si>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</si>
  <si>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</si>
  <si>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</si>
  <si>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</si>
  <si>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</si>
  <si>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</si>
  <si>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</si>
  <si>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</si>
  <si>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</si>
  <si>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</si>
  <si>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</si>
  <si>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</si>
  <si>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</si>
  <si>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</si>
  <si>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</si>
  <si>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</si>
  <si>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</si>
  <si>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</si>
  <si>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</si>
  <si>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</si>
  <si>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</si>
  <si>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</si>
  <si>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</si>
  <si>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</si>
  <si>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</si>
  <si>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</si>
  <si>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</si>
  <si>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</si>
  <si>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</si>
  <si>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</si>
  <si>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</si>
  <si>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</si>
  <si>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</si>
  <si>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</si>
  <si>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</si>
  <si>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</si>
  <si>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</si>
  <si>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</si>
  <si>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</si>
  <si>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</si>
  <si>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</si>
  <si>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</si>
  <si>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</si>
  <si>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</si>
  <si>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</si>
  <si>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</si>
  <si>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</si>
  <si>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</si>
  <si>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</si>
  <si>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</si>
  <si>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</si>
  <si>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</si>
  <si>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</si>
  <si>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</si>
  <si>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</si>
  <si>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</si>
  <si>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</si>
  <si>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</si>
  <si>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</si>
  <si>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</si>
  <si>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</si>
  <si>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</si>
  <si>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</si>
  <si>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</si>
  <si>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</si>
  <si>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</si>
  <si>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</si>
  <si>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</si>
  <si>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</si>
  <si>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</si>
  <si>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</si>
  <si>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</si>
  <si>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</si>
  <si>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</si>
  <si>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</si>
  <si>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</si>
  <si>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</si>
  <si>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</si>
  <si>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</si>
  <si>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</si>
  <si>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</si>
  <si>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</si>
  <si>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</si>
  <si>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</si>
  <si>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</si>
  <si>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</si>
  <si>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</si>
  <si>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</si>
  <si>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</si>
  <si>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</si>
  <si>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</si>
  <si>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</si>
  <si>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</si>
  <si>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</si>
  <si>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</si>
  <si>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</si>
  <si>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</si>
  <si>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</si>
  <si>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</si>
  <si>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</si>
  <si>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</si>
  <si>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</si>
  <si>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</si>
  <si>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</si>
  <si>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</si>
  <si>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</si>
  <si>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</si>
  <si>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</si>
  <si>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</si>
  <si>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</si>
  <si>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</si>
  <si>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</si>
  <si>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</si>
  <si>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</si>
  <si>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</si>
  <si>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</si>
  <si>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</si>
  <si>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</si>
  <si>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</si>
  <si>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</si>
  <si>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</si>
  <si>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</si>
  <si>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</si>
  <si>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</si>
  <si>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</si>
  <si>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</si>
  <si>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</si>
  <si>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</si>
  <si>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</si>
  <si>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</si>
  <si>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</si>
  <si>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</si>
  <si>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</si>
  <si>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</si>
  <si>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</si>
  <si>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</si>
  <si>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</si>
  <si>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</si>
  <si>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</si>
  <si>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</si>
  <si>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</si>
  <si>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</si>
  <si>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</si>
  <si>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</si>
  <si>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</si>
  <si>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</si>
  <si>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</si>
  <si>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</si>
  <si>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</si>
  <si>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</si>
  <si>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</si>
  <si>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</si>
  <si>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</si>
  <si>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</si>
  <si>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</si>
  <si>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</si>
  <si>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</si>
  <si>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</si>
  <si>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</si>
  <si>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</si>
  <si>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</si>
  <si>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</si>
  <si>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</si>
  <si>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</si>
  <si>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</si>
  <si>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</si>
  <si>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</si>
  <si>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</si>
  <si>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</si>
  <si>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</si>
  <si>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</si>
  <si>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</si>
  <si>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</si>
  <si>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</si>
  <si>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</si>
  <si>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</si>
  <si>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</si>
  <si>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</si>
  <si>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</si>
  <si>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</si>
  <si>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</si>
  <si>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</si>
  <si>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</si>
  <si>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</si>
  <si>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</si>
  <si>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</si>
  <si>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</si>
  <si>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</si>
  <si>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</si>
  <si>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</si>
  <si>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</si>
  <si>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</si>
  <si>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</si>
  <si>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</si>
  <si>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</si>
  <si>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</si>
  <si>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</si>
  <si>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</si>
  <si>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</si>
  <si>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</si>
  <si>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</si>
  <si>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</si>
  <si>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</si>
  <si>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</si>
  <si>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</si>
  <si>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</si>
  <si>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</si>
  <si>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</si>
  <si>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</si>
  <si>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</si>
  <si>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</si>
  <si>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</si>
  <si>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</si>
  <si>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</si>
  <si>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</si>
  <si>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</si>
  <si>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</si>
  <si>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</si>
  <si>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</si>
  <si>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</si>
  <si>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</si>
  <si>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</si>
  <si>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</si>
  <si>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</si>
  <si>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</si>
  <si>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</si>
  <si>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</si>
  <si>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</si>
  <si>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</si>
  <si>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</si>
  <si>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</si>
  <si>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</si>
  <si>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</si>
  <si>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</si>
  <si>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</si>
  <si>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</si>
  <si>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</si>
  <si>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</si>
  <si>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</si>
  <si>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</si>
  <si>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</si>
  <si>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</si>
  <si>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</si>
  <si>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</si>
  <si>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</si>
  <si>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</si>
  <si>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</si>
  <si>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</si>
  <si>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</si>
  <si>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</si>
  <si>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</si>
  <si>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</si>
  <si>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</si>
  <si>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</si>
  <si>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</si>
  <si>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</si>
  <si>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</si>
  <si>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</si>
  <si>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</si>
  <si>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</si>
  <si>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</si>
  <si>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</si>
  <si>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</si>
  <si>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</si>
  <si>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</si>
  <si>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</si>
  <si>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</si>
  <si>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</si>
  <si>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</si>
  <si>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</si>
  <si>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</si>
  <si>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</si>
  <si>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</si>
  <si>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</si>
  <si>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</si>
  <si>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</si>
  <si>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</si>
  <si>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</si>
  <si>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</si>
  <si>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</si>
  <si>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</si>
  <si>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</si>
  <si>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</si>
  <si>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</si>
  <si>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</si>
  <si>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</si>
  <si>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</si>
  <si>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</si>
  <si>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</si>
  <si>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</si>
  <si>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</si>
  <si>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</si>
  <si>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</si>
  <si>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</si>
  <si>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</si>
  <si>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</si>
  <si>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</si>
  <si>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</si>
  <si>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</si>
  <si>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</si>
  <si>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</si>
  <si>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</si>
  <si>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</si>
  <si>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</si>
  <si>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</si>
  <si>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</si>
  <si>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</si>
  <si>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</si>
  <si>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</si>
  <si>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</si>
  <si>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</si>
  <si>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</si>
  <si>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</si>
  <si>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</si>
  <si>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</si>
  <si>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</si>
  <si>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</si>
  <si>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</si>
  <si>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</si>
  <si>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</si>
  <si>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</si>
  <si>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</si>
  <si>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</si>
  <si>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</si>
  <si>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</si>
  <si>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</si>
  <si>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</si>
  <si>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</si>
  <si>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</si>
  <si>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</si>
  <si>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</si>
  <si>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</si>
  <si>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</si>
  <si>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</si>
  <si>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</si>
  <si>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</si>
  <si>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</si>
  <si>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</si>
  <si>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</si>
  <si>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</si>
  <si>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</si>
  <si>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</si>
  <si>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</si>
  <si>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</si>
  <si>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</si>
  <si>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</si>
  <si>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</si>
  <si>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</si>
  <si>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</si>
  <si>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</si>
  <si>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</si>
  <si>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</si>
  <si>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</si>
  <si>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</si>
  <si>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</si>
  <si>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</si>
  <si>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</si>
  <si>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</si>
  <si>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</si>
  <si>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</si>
  <si>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</si>
  <si>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</si>
  <si>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</si>
  <si>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</si>
  <si>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</si>
  <si>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</si>
  <si>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</si>
  <si>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</si>
  <si>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</si>
  <si>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</si>
  <si>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</si>
  <si>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</si>
  <si>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</si>
  <si>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</si>
  <si>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</si>
  <si>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</si>
  <si>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</si>
  <si>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</si>
  <si>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</si>
  <si>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</si>
  <si>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</si>
  <si>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</si>
  <si>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</si>
  <si>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</si>
  <si>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</si>
  <si>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</si>
  <si>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</si>
  <si>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</si>
  <si>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</si>
  <si>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</si>
  <si>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</si>
  <si>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</si>
  <si>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</si>
  <si>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</si>
  <si>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</si>
  <si>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</si>
  <si>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</si>
  <si>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</si>
  <si>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</si>
  <si>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</si>
  <si>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</si>
  <si>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</si>
  <si>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</si>
  <si>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</si>
  <si>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</si>
  <si>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</si>
  <si>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</si>
  <si>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</si>
  <si>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</si>
  <si>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</si>
  <si>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</si>
  <si>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</si>
  <si>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</si>
  <si>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</si>
  <si>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</si>
  <si>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</si>
  <si>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</si>
  <si>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</si>
  <si>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</si>
  <si>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</si>
  <si>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</si>
  <si>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</si>
  <si>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</si>
  <si>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</si>
  <si>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</si>
  <si>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</si>
  <si>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</si>
  <si>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</si>
  <si>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</si>
  <si>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</si>
  <si>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</si>
  <si>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</si>
  <si>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</si>
  <si>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</si>
  <si>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</si>
  <si>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</si>
  <si>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</si>
  <si>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</si>
  <si>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</si>
  <si>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</si>
  <si>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</si>
  <si>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</si>
  <si>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</si>
  <si>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</si>
  <si>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</si>
  <si>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</si>
  <si>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</si>
  <si>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</si>
  <si>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</si>
  <si>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</si>
  <si>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</si>
  <si>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</si>
  <si>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</si>
  <si>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</si>
  <si>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</si>
  <si>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</si>
  <si>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</si>
  <si>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</si>
  <si>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</si>
  <si>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</si>
  <si>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</si>
  <si>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</si>
  <si>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</si>
  <si>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</si>
  <si>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</si>
  <si>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</si>
  <si>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</si>
  <si>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</si>
  <si>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</si>
  <si>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</si>
  <si>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</si>
  <si>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</si>
  <si>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</si>
  <si>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</si>
  <si>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</si>
  <si>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</si>
  <si>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</si>
  <si>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</si>
  <si>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</si>
  <si>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</si>
  <si>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</si>
  <si>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</si>
  <si>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</si>
  <si>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</si>
  <si>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</si>
  <si>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</si>
  <si>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</si>
  <si>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</si>
  <si>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</si>
  <si>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</si>
  <si>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</si>
  <si>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</si>
  <si>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</si>
  <si>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</si>
  <si>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</si>
  <si>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</si>
  <si>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</si>
  <si>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</si>
  <si>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</si>
  <si>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</si>
  <si>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</si>
  <si>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</si>
  <si>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</si>
  <si>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</si>
  <si>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</si>
  <si>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</si>
  <si>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</si>
  <si>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</si>
  <si>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</si>
  <si>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</si>
  <si>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</si>
  <si>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</si>
  <si>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</si>
  <si>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</si>
  <si>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</si>
  <si>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</si>
  <si>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</si>
  <si>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</si>
  <si>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</si>
  <si>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</si>
  <si>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</si>
  <si>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</si>
  <si>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</si>
  <si>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</si>
  <si>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</si>
  <si>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</si>
  <si>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</si>
  <si>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</si>
  <si>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</si>
  <si>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</si>
  <si>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</si>
  <si>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</si>
  <si>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</si>
  <si>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</si>
  <si>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</si>
  <si>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</si>
  <si>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</si>
  <si>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</si>
  <si>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</si>
  <si>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</si>
  <si>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</si>
  <si>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</si>
  <si>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</si>
  <si>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</si>
  <si>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</si>
  <si>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</si>
  <si>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</si>
  <si>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</si>
  <si>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</si>
  <si>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</si>
  <si>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</si>
  <si>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</si>
  <si>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</si>
  <si>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</si>
  <si>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</si>
  <si>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</si>
  <si>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</si>
  <si>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</si>
  <si>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</si>
  <si>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</si>
  <si>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</si>
  <si>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</si>
  <si>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</si>
  <si>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</si>
  <si>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</si>
  <si>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</si>
  <si>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</si>
  <si>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</si>
  <si>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</si>
  <si>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</si>
  <si>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</si>
  <si>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</si>
  <si>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</si>
  <si>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</si>
  <si>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</si>
  <si>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</si>
  <si>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</si>
  <si>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</si>
  <si>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</si>
  <si>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</si>
  <si>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</si>
  <si>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</si>
  <si>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</si>
  <si>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</si>
  <si>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</si>
  <si>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</si>
  <si>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</si>
  <si>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</si>
  <si>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</si>
  <si>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</si>
  <si>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</si>
  <si>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</si>
  <si>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</si>
  <si>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</si>
  <si>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</si>
  <si>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</si>
  <si>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</si>
  <si>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</si>
  <si>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</si>
  <si>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</si>
  <si>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</si>
  <si>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</si>
  <si>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</si>
  <si>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</si>
  <si>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</si>
  <si>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</si>
  <si>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</si>
  <si>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</si>
  <si>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</si>
  <si>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</si>
  <si>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</si>
  <si>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</si>
  <si>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</si>
  <si>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</si>
  <si>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</si>
  <si>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</si>
  <si>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</si>
  <si>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</si>
  <si>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</si>
  <si>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</si>
  <si>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</si>
  <si>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</si>
  <si>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</si>
  <si>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</si>
  <si>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</si>
  <si>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</si>
  <si>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</si>
  <si>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</si>
  <si>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</si>
  <si>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</si>
  <si>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</si>
  <si>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</si>
  <si>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</si>
  <si>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</si>
  <si>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</si>
  <si>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</si>
  <si>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</si>
  <si>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</si>
  <si>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</si>
  <si>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</si>
  <si>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</si>
  <si>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</si>
  <si>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</si>
  <si>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</si>
  <si>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</si>
  <si>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</si>
  <si>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</si>
  <si>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</si>
  <si>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</si>
  <si>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</si>
  <si>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</si>
  <si>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</si>
  <si>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</si>
  <si>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</si>
  <si>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</si>
  <si>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</si>
  <si>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</si>
  <si>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</si>
  <si>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</si>
  <si>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</si>
  <si>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</si>
  <si>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</si>
  <si>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</si>
  <si>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</si>
  <si>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</si>
  <si>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</si>
  <si>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</si>
  <si>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</si>
  <si>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</si>
  <si>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</si>
  <si>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</si>
  <si>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</si>
  <si>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</si>
  <si>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</si>
  <si>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</si>
  <si>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</si>
  <si>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</si>
  <si>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</si>
  <si>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</si>
  <si>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</si>
  <si>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</si>
  <si>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</si>
  <si>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</si>
  <si>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</si>
  <si>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</si>
  <si>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</si>
  <si>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</si>
  <si>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</si>
  <si>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</si>
  <si>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</si>
  <si>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</si>
  <si>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</si>
  <si>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</si>
  <si>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</si>
  <si>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</si>
  <si>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</si>
  <si>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</si>
  <si>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</si>
  <si>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</si>
  <si>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</si>
  <si>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</si>
  <si>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</si>
  <si>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</si>
  <si>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</si>
  <si>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</si>
  <si>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</si>
  <si>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</si>
  <si>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</si>
  <si>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</si>
  <si>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</si>
  <si>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</si>
  <si>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</si>
  <si>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</si>
  <si>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</si>
  <si>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</si>
  <si>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</si>
  <si>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</si>
  <si>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</si>
  <si>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</si>
  <si>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</si>
  <si>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</si>
  <si>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</si>
  <si>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</si>
  <si>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</si>
  <si>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</si>
  <si>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</si>
  <si>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</si>
  <si>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</si>
  <si>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</si>
  <si>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</si>
  <si>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</si>
  <si>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</si>
  <si>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</si>
  <si>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</si>
  <si>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</si>
  <si>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</si>
  <si>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</si>
  <si>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</si>
  <si>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</si>
  <si>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</si>
  <si>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</si>
  <si>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</si>
  <si>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</si>
  <si>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</si>
  <si>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</si>
  <si>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</si>
  <si>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</si>
  <si>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</si>
  <si>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</si>
  <si>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</si>
  <si>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</si>
  <si>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</si>
  <si>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</si>
  <si>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</si>
  <si>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</si>
  <si>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</si>
  <si>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</si>
  <si>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</si>
  <si>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</si>
  <si>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</si>
  <si>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</si>
  <si>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</si>
  <si>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</si>
  <si>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</si>
  <si>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</si>
  <si>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</si>
  <si>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</si>
  <si>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</si>
  <si>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</si>
  <si>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</si>
  <si>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</si>
  <si>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</si>
  <si>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</si>
  <si>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</si>
  <si>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</si>
  <si>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</si>
  <si>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</si>
  <si>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</si>
  <si>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</si>
  <si>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</si>
  <si>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</si>
  <si>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</si>
  <si>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</si>
  <si>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</si>
  <si>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</si>
  <si>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</si>
  <si>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</si>
  <si>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</si>
  <si>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</si>
  <si>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</si>
  <si>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</si>
  <si>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</si>
  <si>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</si>
  <si>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</si>
  <si>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</si>
  <si>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</si>
  <si>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</si>
  <si>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</si>
  <si>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</si>
  <si>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</si>
  <si>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</si>
  <si>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</si>
  <si>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</si>
  <si>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</si>
  <si>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</si>
  <si>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</si>
  <si>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</si>
  <si>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</si>
  <si>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</si>
  <si>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</si>
  <si>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</si>
  <si>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</si>
  <si>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</si>
  <si>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</si>
  <si>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</si>
  <si>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</si>
  <si>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</si>
  <si>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</si>
  <si>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</si>
  <si>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</si>
  <si>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</si>
  <si>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</si>
  <si>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</si>
  <si>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</si>
  <si>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</si>
  <si>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</si>
  <si>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</si>
  <si>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</si>
  <si>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</si>
  <si>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</si>
  <si>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</si>
  <si>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</si>
  <si>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</si>
  <si>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</si>
  <si>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</si>
  <si>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</si>
  <si>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</si>
  <si>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</si>
  <si>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</si>
  <si>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</si>
  <si>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</si>
  <si>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</si>
  <si>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</si>
  <si>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</si>
  <si>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</si>
  <si>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</si>
  <si>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</si>
  <si>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</si>
  <si>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</si>
  <si>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</si>
  <si>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</si>
  <si>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</si>
  <si>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</si>
  <si>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</si>
  <si>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</si>
  <si>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</si>
  <si>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</si>
  <si>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</si>
  <si>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</si>
  <si>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</si>
  <si>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</si>
  <si>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</si>
  <si>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</si>
  <si>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</si>
  <si>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</si>
  <si>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</si>
  <si>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</si>
  <si>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</si>
  <si>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</si>
  <si>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</si>
  <si>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</si>
  <si>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</si>
  <si>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</si>
  <si>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</si>
  <si>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</si>
  <si>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</si>
  <si>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</si>
  <si>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</si>
  <si>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</si>
  <si>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</si>
  <si>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</si>
  <si>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</si>
  <si>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</si>
  <si>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</si>
  <si>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</si>
  <si>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</si>
  <si>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</si>
  <si>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</si>
  <si>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</si>
  <si>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</si>
  <si>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</si>
  <si>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</si>
  <si>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</si>
  <si>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</si>
  <si>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</si>
  <si>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</si>
  <si>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</si>
  <si>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</si>
  <si>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</si>
  <si>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</si>
  <si>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</si>
  <si>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</si>
  <si>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</si>
  <si>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</si>
  <si>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</si>
  <si>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</si>
  <si>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</si>
  <si>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</si>
  <si>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</si>
  <si>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</si>
  <si>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</si>
  <si>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</si>
  <si>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</si>
  <si>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</si>
  <si>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</si>
  <si>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</si>
  <si>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</si>
  <si>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</si>
  <si>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</si>
  <si>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</si>
  <si>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</si>
  <si>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</si>
  <si>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</si>
  <si>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</si>
  <si>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</si>
  <si>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</si>
  <si>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</si>
  <si>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</si>
  <si>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</si>
  <si>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</si>
  <si>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</si>
  <si>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</si>
  <si>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</si>
  <si>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</si>
  <si>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</si>
  <si>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</si>
  <si>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</si>
  <si>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</si>
  <si>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</si>
  <si>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</si>
  <si>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</si>
  <si>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</si>
  <si>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</si>
  <si>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</si>
  <si>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</si>
  <si>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</si>
  <si>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</si>
  <si>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</si>
  <si>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</si>
  <si>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</si>
  <si>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</si>
  <si>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</si>
  <si>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</si>
  <si>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</si>
  <si>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</si>
  <si>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</si>
  <si>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</si>
  <si>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</si>
  <si>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</si>
  <si>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</si>
  <si>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</si>
  <si>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</si>
  <si>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</si>
  <si>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</si>
  <si>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</si>
  <si>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</si>
  <si>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</si>
  <si>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</si>
  <si>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</si>
  <si>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</si>
  <si>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</si>
  <si>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</si>
  <si>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</si>
  <si>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</si>
  <si>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</si>
  <si>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</si>
  <si>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</si>
  <si>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</si>
  <si>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</si>
  <si>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</si>
  <si>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</si>
  <si>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</si>
  <si>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</si>
  <si>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</si>
  <si>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</si>
  <si>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</si>
  <si>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</si>
  <si>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</si>
  <si>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</si>
  <si>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</si>
  <si>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</si>
  <si>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</si>
  <si>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</si>
  <si>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</si>
  <si>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</si>
  <si>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</si>
  <si>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</si>
  <si>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</si>
  <si>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</si>
  <si>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</si>
  <si>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</si>
  <si>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</si>
  <si>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</si>
  <si>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</si>
  <si>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</si>
  <si>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</si>
  <si>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</si>
  <si>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</si>
  <si>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</si>
  <si>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</si>
  <si>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</si>
  <si>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</si>
  <si>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</si>
  <si>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</si>
  <si>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</si>
  <si>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</si>
  <si>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</si>
  <si>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</si>
  <si>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</si>
  <si>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</si>
  <si>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</si>
  <si>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</si>
  <si>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</si>
  <si>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</si>
  <si>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</si>
  <si>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</si>
  <si>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</si>
  <si>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</si>
  <si>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</si>
  <si>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</si>
  <si>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</si>
  <si>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</si>
  <si>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</si>
  <si>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</si>
  <si>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</si>
  <si>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</si>
  <si>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</si>
  <si>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</si>
  <si>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</si>
  <si>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</si>
  <si>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</si>
  <si>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</si>
  <si>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</si>
  <si>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</si>
  <si>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</si>
  <si>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</si>
  <si>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</si>
  <si>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</si>
  <si>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</si>
  <si>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</si>
  <si>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</si>
  <si>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</si>
  <si>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</si>
  <si>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</si>
  <si>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</si>
  <si>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</si>
  <si>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</si>
  <si>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</si>
  <si>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</si>
  <si>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</si>
  <si>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</si>
  <si>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</si>
  <si>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</si>
  <si>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</si>
  <si>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</si>
  <si>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</si>
  <si>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</si>
  <si>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</si>
  <si>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</si>
  <si>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</si>
  <si>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</si>
  <si>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</si>
  <si>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</si>
  <si>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</si>
  <si>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</si>
  <si>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</si>
  <si>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</si>
  <si>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</si>
  <si>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</si>
  <si>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</si>
  <si>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</si>
  <si>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</si>
  <si>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</si>
  <si>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</si>
  <si>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</si>
  <si>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</si>
  <si>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</si>
  <si>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</si>
  <si>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</si>
  <si>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</si>
  <si>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</si>
  <si>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</si>
  <si>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</si>
  <si>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</si>
  <si>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</si>
  <si>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</si>
  <si>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</si>
  <si>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</si>
  <si>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</si>
  <si>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</si>
  <si>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</si>
  <si>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</si>
  <si>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</si>
  <si>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</si>
  <si>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</si>
  <si>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</si>
  <si>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</si>
  <si>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</si>
  <si>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</si>
  <si>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</si>
  <si>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</si>
  <si>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</si>
  <si>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</si>
  <si>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</si>
  <si>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</si>
  <si>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</si>
  <si>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</si>
  <si>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</si>
  <si>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</si>
  <si>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</si>
  <si>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</si>
  <si>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</si>
  <si>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</si>
  <si>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</si>
  <si>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</si>
  <si>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</si>
  <si>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</si>
  <si>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</si>
  <si>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</si>
  <si>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</si>
  <si>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</si>
  <si>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</si>
  <si>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</si>
  <si>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</si>
  <si>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</si>
  <si>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</si>
  <si>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</si>
  <si>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</si>
  <si>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</si>
  <si>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</si>
  <si>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</si>
  <si>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</si>
  <si>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</si>
  <si>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</si>
  <si>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</si>
  <si>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</si>
  <si>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</si>
  <si>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</si>
  <si>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</si>
  <si>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</si>
  <si>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</si>
  <si>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</si>
  <si>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</si>
  <si>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</si>
  <si>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</si>
  <si>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</si>
  <si>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</si>
  <si>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</si>
  <si>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</si>
  <si>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</si>
  <si>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</si>
  <si>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</si>
  <si>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</si>
  <si>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</si>
  <si>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</si>
  <si>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</si>
  <si>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</si>
  <si>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</si>
  <si>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</si>
  <si>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</si>
  <si>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</si>
  <si>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</si>
  <si>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</si>
  <si>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</si>
  <si>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</si>
  <si>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</si>
  <si>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</si>
  <si>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</si>
  <si>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</si>
  <si>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</si>
  <si>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</si>
  <si>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</si>
  <si>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</si>
  <si>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</si>
  <si>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</si>
  <si>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</si>
  <si>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</si>
  <si>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</si>
  <si>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</si>
  <si>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</si>
  <si>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</si>
  <si>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</si>
  <si>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</si>
  <si>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</si>
  <si>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</si>
  <si>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</si>
  <si>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</si>
  <si>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</si>
  <si>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</si>
  <si>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</si>
  <si>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</si>
  <si>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</si>
  <si>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</si>
  <si>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</si>
  <si>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</si>
  <si>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</si>
  <si>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</si>
  <si>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</si>
  <si>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</si>
  <si>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</si>
  <si>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</si>
  <si>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</si>
  <si>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</si>
  <si>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</si>
  <si>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</si>
  <si>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</si>
  <si>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</si>
  <si>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</si>
  <si>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</si>
  <si>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</si>
  <si>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</si>
  <si>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</si>
  <si>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</si>
  <si>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</si>
  <si>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</si>
  <si>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</si>
  <si>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</si>
  <si>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</si>
  <si>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</si>
  <si>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</si>
  <si>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</si>
  <si>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</si>
  <si>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</si>
  <si>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</si>
  <si>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</si>
  <si>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</si>
  <si>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</si>
  <si>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</si>
  <si>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</si>
  <si>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</si>
  <si>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</si>
  <si>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</si>
  <si>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</si>
  <si>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</si>
  <si>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</si>
  <si>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</si>
  <si>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</si>
  <si>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</si>
  <si>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</si>
  <si>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</si>
  <si>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</si>
  <si>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</si>
  <si>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</si>
  <si>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</si>
  <si>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</si>
  <si>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</si>
  <si>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</si>
  <si>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</si>
  <si>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</si>
  <si>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</si>
  <si>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</si>
  <si>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</si>
  <si>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</si>
  <si>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</si>
  <si>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</si>
  <si>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</si>
  <si>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</si>
  <si>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</si>
  <si>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</si>
  <si>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</si>
  <si>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</si>
  <si>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</si>
  <si>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</si>
  <si>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</si>
  <si>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</si>
  <si>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</si>
  <si>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</si>
  <si>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</si>
  <si>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</si>
  <si>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</si>
  <si>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</si>
  <si>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</si>
  <si>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</si>
  <si>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</si>
  <si>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</si>
  <si>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</si>
  <si>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</si>
  <si>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</si>
  <si>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</si>
  <si>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</si>
  <si>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</si>
  <si>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</si>
  <si>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</si>
  <si>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</si>
  <si>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</si>
  <si>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</si>
  <si>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</si>
  <si>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</si>
  <si>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</si>
  <si>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</si>
  <si>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</si>
  <si>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</si>
  <si>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</si>
  <si>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</si>
  <si>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</si>
  <si>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</si>
  <si>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</si>
  <si>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</si>
  <si>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</si>
  <si>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</si>
  <si>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</si>
  <si>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</si>
  <si>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</si>
  <si>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</si>
  <si>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</si>
  <si>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</si>
  <si>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</si>
  <si>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</si>
  <si>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</si>
  <si>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</si>
  <si>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</si>
  <si>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</si>
  <si>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</si>
  <si>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</si>
  <si>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</si>
  <si>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</si>
  <si>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</si>
  <si>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</si>
  <si>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</si>
  <si>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</si>
  <si>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</si>
  <si>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</si>
  <si>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</si>
  <si>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</si>
  <si>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</si>
  <si>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</si>
  <si>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</si>
  <si>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</si>
  <si>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</si>
  <si>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</si>
  <si>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</si>
  <si>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</si>
  <si>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</si>
  <si>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</si>
  <si>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</si>
  <si>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</si>
  <si>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</si>
  <si>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</si>
  <si>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</si>
  <si>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</si>
  <si>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</si>
  <si>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</si>
  <si>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</si>
  <si>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</si>
  <si>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</si>
  <si>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</si>
  <si>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</si>
  <si>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</si>
  <si>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</si>
  <si>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</si>
  <si>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</si>
  <si>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</si>
  <si>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</si>
  <si>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</si>
  <si>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</si>
  <si>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</si>
  <si>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</si>
  <si>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</si>
  <si>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</si>
  <si>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</si>
  <si>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</si>
  <si>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</si>
  <si>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</si>
  <si>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</si>
  <si>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</si>
  <si>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</si>
  <si>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</si>
  <si>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</si>
  <si>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</si>
  <si>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</si>
  <si>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</si>
  <si>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</si>
  <si>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</si>
  <si>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</si>
  <si>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</si>
  <si>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</si>
  <si>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</si>
  <si>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</si>
  <si>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</si>
  <si>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</si>
  <si>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</si>
  <si>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</si>
  <si>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</si>
  <si>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</si>
  <si>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</si>
  <si>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</si>
  <si>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</si>
  <si>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</si>
  <si>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</si>
  <si>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</si>
  <si>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</si>
  <si>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</si>
  <si>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</si>
  <si>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</si>
  <si>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</si>
  <si>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</si>
  <si>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</si>
  <si>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</si>
  <si>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</si>
  <si>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</si>
  <si>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</si>
  <si>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</si>
  <si>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</si>
  <si>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</si>
  <si>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</si>
  <si>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</si>
  <si>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</si>
  <si>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</si>
  <si>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</si>
  <si>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</si>
  <si>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</si>
  <si>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</si>
  <si>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</si>
  <si>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</si>
  <si>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</si>
  <si>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</si>
  <si>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</si>
  <si>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</si>
  <si>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</si>
  <si>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</si>
  <si>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</si>
  <si>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</si>
  <si>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</si>
  <si>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</si>
  <si>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</si>
  <si>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</si>
  <si>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</si>
  <si>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</si>
  <si>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</si>
  <si>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</si>
  <si>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</si>
  <si>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</si>
  <si>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</si>
  <si>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</si>
  <si>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</si>
  <si>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</si>
  <si>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</si>
  <si>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</si>
  <si>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</si>
  <si>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</si>
  <si>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</si>
  <si>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</si>
  <si>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</si>
  <si>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</si>
  <si>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</si>
  <si>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</si>
  <si>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</si>
  <si>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</si>
  <si>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</si>
  <si>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</si>
  <si>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</si>
  <si>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</si>
  <si>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</si>
  <si>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</si>
  <si>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</si>
  <si>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</si>
  <si>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</si>
  <si>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</si>
  <si>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</si>
  <si>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</si>
  <si>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</si>
  <si>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</si>
  <si>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</si>
  <si>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</si>
  <si>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</si>
  <si>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</si>
  <si>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</si>
  <si>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</si>
  <si>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</si>
  <si>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</si>
  <si>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</si>
  <si>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</si>
  <si>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</si>
  <si>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</si>
  <si>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</si>
  <si>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</si>
  <si>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</si>
  <si>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</si>
  <si>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</si>
  <si>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</si>
  <si>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</si>
  <si>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</si>
  <si>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</si>
  <si>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</si>
  <si>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</si>
  <si>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</si>
  <si>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</si>
  <si>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</si>
  <si>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</si>
  <si>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</si>
  <si>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</si>
  <si>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</si>
  <si>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</si>
  <si>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</si>
  <si>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</si>
  <si>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</si>
  <si>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</si>
  <si>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</si>
  <si>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</si>
  <si>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</si>
  <si>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</si>
  <si>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</si>
  <si>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</si>
  <si>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</si>
  <si>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</si>
  <si>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</si>
  <si>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</si>
  <si>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</si>
  <si>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</si>
  <si>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</si>
  <si>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</si>
  <si>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</si>
  <si>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</si>
  <si>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</si>
  <si>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</si>
  <si>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</si>
  <si>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</si>
  <si>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</si>
  <si>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</si>
  <si>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</si>
  <si>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</si>
  <si>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</si>
  <si>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</si>
  <si>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</si>
  <si>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</si>
  <si>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</si>
  <si>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</si>
  <si>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</si>
  <si>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</si>
  <si>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</si>
  <si>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</si>
  <si>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</si>
  <si>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</si>
  <si>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</si>
  <si>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</si>
  <si>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</si>
  <si>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</si>
  <si>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</si>
  <si>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</si>
  <si>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</si>
  <si>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</si>
  <si>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</si>
  <si>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</si>
  <si>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</si>
  <si>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</si>
  <si>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</si>
  <si>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</si>
  <si>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</si>
  <si>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</si>
  <si>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</si>
  <si>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</si>
  <si>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</si>
  <si>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</si>
  <si>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</si>
  <si>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</si>
  <si>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</si>
  <si>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</si>
  <si>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</si>
  <si>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</si>
  <si>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</si>
  <si>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</si>
  <si>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</si>
  <si>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</si>
  <si>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</si>
  <si>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</si>
  <si>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</si>
  <si>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</si>
  <si>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</si>
  <si>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</si>
  <si>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</si>
  <si>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</si>
  <si>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</si>
  <si>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</si>
  <si>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</si>
  <si>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</si>
  <si>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</si>
  <si>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</si>
  <si>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</si>
  <si>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</si>
  <si>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</si>
  <si>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</si>
  <si>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</si>
  <si>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</si>
  <si>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</si>
  <si>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</si>
  <si>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</si>
  <si>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</si>
  <si>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</si>
  <si>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</si>
  <si>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</si>
  <si>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</si>
  <si>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</si>
  <si>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</si>
  <si>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</si>
  <si>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</si>
  <si>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</si>
  <si>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</si>
  <si>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</si>
  <si>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</si>
  <si>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</si>
  <si>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</si>
  <si>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</si>
  <si>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</si>
  <si>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</si>
  <si>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</si>
  <si>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</si>
  <si>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</si>
  <si>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</si>
  <si>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</si>
  <si>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</si>
  <si>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</si>
  <si>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</si>
  <si>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</si>
  <si>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</si>
  <si>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</si>
  <si>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</si>
  <si>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</si>
  <si>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</si>
  <si>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</si>
  <si>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</si>
  <si>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</si>
  <si>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</si>
  <si>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</si>
  <si>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</si>
  <si>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</si>
  <si>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</si>
  <si>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</si>
  <si>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</si>
  <si>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</si>
  <si>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</si>
  <si>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</si>
  <si>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</si>
  <si>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</si>
  <si>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</si>
  <si>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</si>
  <si>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</si>
  <si>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</si>
  <si>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</si>
  <si>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</si>
  <si>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</si>
  <si>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</si>
  <si>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</si>
  <si>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</si>
  <si>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</si>
  <si>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</si>
  <si>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</si>
  <si>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</si>
  <si>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</si>
  <si>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</si>
  <si>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</si>
  <si>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</si>
  <si>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</si>
  <si>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</si>
  <si>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</si>
  <si>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</si>
  <si>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</si>
  <si>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</si>
  <si>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</si>
  <si>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</si>
  <si>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</si>
  <si>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</si>
  <si>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</si>
  <si>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</si>
  <si>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</si>
  <si>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</si>
  <si>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</si>
  <si>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</si>
  <si>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</si>
  <si>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</si>
  <si>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</si>
  <si>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</si>
  <si>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</si>
  <si>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</si>
  <si>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</si>
  <si>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</si>
  <si>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</si>
  <si>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</si>
  <si>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</si>
  <si>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</si>
  <si>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</si>
  <si>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</si>
  <si>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</si>
  <si>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</si>
  <si>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</si>
  <si>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</si>
  <si>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</si>
  <si>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</si>
  <si>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</si>
  <si>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</si>
  <si>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</si>
  <si>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</si>
  <si>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</si>
  <si>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</si>
  <si>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</si>
  <si>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</si>
  <si>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</si>
  <si>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</si>
  <si>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</si>
  <si>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</si>
  <si>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</si>
  <si>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</si>
  <si>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</si>
  <si>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</si>
  <si>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</si>
  <si>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</si>
  <si>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</si>
  <si>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</si>
  <si>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</si>
  <si>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</si>
  <si>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</si>
  <si>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</si>
  <si>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</si>
  <si>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</si>
  <si>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</si>
  <si>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</si>
  <si>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</si>
  <si>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</si>
  <si>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</si>
  <si>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</si>
  <si>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</si>
  <si>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</si>
  <si>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</si>
  <si>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</si>
  <si>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</si>
  <si>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</si>
  <si>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</si>
  <si>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</si>
  <si>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</si>
  <si>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</si>
  <si>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</si>
  <si>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</si>
  <si>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</si>
  <si>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</si>
  <si>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</si>
  <si>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</si>
  <si>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</si>
  <si>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</si>
  <si>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</si>
  <si>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</si>
  <si>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</si>
  <si>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</si>
  <si>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</si>
  <si>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</si>
  <si>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</si>
  <si>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</si>
  <si>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</si>
  <si>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</si>
  <si>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</si>
  <si>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</si>
  <si>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</si>
  <si>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</si>
  <si>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</si>
  <si>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</si>
  <si>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</si>
  <si>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</si>
  <si>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</si>
  <si>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</si>
  <si>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</si>
  <si>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</si>
  <si>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</si>
  <si>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</si>
  <si>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</si>
  <si>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</si>
  <si>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</si>
  <si>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</si>
  <si>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</si>
  <si>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</si>
  <si>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</si>
  <si>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</si>
  <si>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</si>
  <si>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</si>
  <si>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</si>
  <si>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</si>
  <si>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</si>
  <si>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</si>
  <si>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</si>
  <si>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</si>
  <si>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</si>
  <si>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</si>
  <si>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</si>
  <si>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</si>
  <si>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</si>
  <si>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</si>
  <si>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</si>
  <si>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</si>
  <si>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</si>
  <si>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</si>
  <si>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</si>
  <si>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</si>
  <si>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</si>
  <si>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</si>
  <si>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</si>
  <si>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</si>
  <si>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</si>
  <si>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</si>
  <si>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</si>
  <si>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</si>
  <si>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</si>
  <si>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</si>
  <si>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</si>
  <si>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</si>
  <si>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</si>
  <si>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</si>
  <si>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</si>
  <si>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</si>
  <si>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</si>
  <si>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</si>
  <si>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</si>
  <si>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</si>
  <si>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</si>
  <si>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</si>
  <si>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</si>
  <si>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</si>
  <si>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</si>
  <si>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</si>
  <si>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</si>
  <si>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</si>
  <si>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</si>
  <si>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</si>
  <si>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</si>
  <si>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</si>
  <si>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</si>
  <si>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</si>
  <si>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</si>
  <si>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</si>
  <si>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</si>
  <si>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</si>
  <si>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</si>
  <si>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</si>
  <si>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</si>
  <si>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</si>
  <si>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</si>
  <si>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</si>
  <si>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</si>
  <si>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</si>
  <si>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</si>
  <si>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</si>
  <si>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</si>
  <si>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</si>
  <si>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</si>
  <si>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</si>
  <si>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</si>
  <si>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</si>
  <si>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</si>
  <si>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</si>
  <si>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</si>
  <si>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</si>
  <si>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</si>
  <si>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</si>
  <si>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</si>
  <si>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</si>
  <si>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</si>
  <si>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</si>
  <si>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</si>
  <si>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</si>
  <si>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</si>
  <si>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</si>
  <si>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</si>
  <si>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</si>
  <si>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</si>
  <si>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</si>
  <si>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</si>
  <si>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</si>
  <si>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</si>
  <si>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</si>
  <si>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</si>
  <si>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</si>
  <si>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</si>
  <si>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</si>
  <si>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</si>
  <si>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</si>
  <si>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</si>
  <si>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</si>
  <si>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</si>
  <si>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</si>
  <si>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</si>
  <si>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</si>
  <si>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</si>
  <si>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</si>
  <si>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</si>
  <si>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</si>
  <si>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</si>
  <si>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</si>
  <si>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</si>
  <si>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</si>
  <si>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</si>
  <si>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</si>
  <si>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</si>
  <si>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</si>
  <si>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</si>
  <si>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</si>
  <si>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</si>
  <si>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</si>
  <si>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</si>
  <si>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</si>
  <si>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</si>
  <si>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</si>
  <si>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</si>
  <si>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</si>
  <si>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</si>
  <si>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</si>
  <si>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</si>
  <si>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</si>
  <si>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</si>
  <si>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</si>
  <si>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</si>
  <si>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</si>
  <si>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</si>
  <si>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</si>
  <si>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</si>
  <si>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</si>
  <si>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</si>
  <si>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</si>
  <si>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</si>
  <si>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</si>
  <si>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</si>
  <si>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</si>
  <si>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</si>
  <si>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</si>
  <si>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</si>
  <si>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</si>
  <si>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</si>
  <si>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</si>
  <si>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</si>
  <si>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</si>
  <si>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</si>
  <si>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</si>
  <si>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</si>
  <si>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</si>
  <si>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</si>
  <si>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</si>
  <si>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</si>
  <si>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</si>
  <si>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</si>
  <si>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</si>
  <si>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</si>
  <si>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</si>
  <si>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</si>
  <si>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</si>
  <si>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</si>
  <si>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</si>
  <si>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</si>
  <si>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</si>
  <si>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</si>
  <si>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</si>
  <si>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</si>
  <si>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</si>
  <si>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</si>
  <si>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</si>
  <si>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</si>
  <si>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</si>
  <si>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</si>
  <si>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</si>
  <si>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</si>
  <si>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</si>
  <si>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</si>
  <si>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</si>
  <si>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</si>
  <si>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</si>
  <si>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</si>
  <si>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</si>
  <si>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</si>
  <si>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</si>
  <si>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</si>
  <si>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</si>
  <si>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</si>
  <si>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</si>
  <si>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</si>
  <si>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</si>
  <si>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</si>
  <si>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</si>
  <si>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</si>
  <si>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</si>
  <si>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</si>
  <si>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</si>
  <si>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</si>
  <si>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</si>
  <si>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</si>
  <si>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</si>
  <si>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</si>
  <si>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</si>
  <si>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</si>
  <si>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</si>
  <si>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</si>
  <si>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</si>
  <si>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</si>
  <si>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</si>
  <si>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</si>
  <si>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</si>
  <si>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</si>
  <si>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</si>
  <si>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</si>
  <si>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</si>
  <si>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</si>
  <si>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</si>
  <si>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</si>
  <si>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</si>
  <si>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</si>
  <si>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</si>
  <si>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</si>
  <si>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</si>
  <si>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</si>
  <si>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</si>
  <si>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</si>
  <si>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</si>
  <si>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</si>
  <si>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</si>
  <si>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</si>
  <si>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</si>
  <si>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</si>
  <si>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</si>
  <si>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</si>
  <si>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</si>
  <si>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</si>
  <si>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</si>
  <si>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</si>
  <si>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</si>
  <si>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</si>
  <si>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</si>
  <si>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</si>
  <si>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</si>
  <si>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</si>
  <si>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</si>
  <si>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</si>
  <si>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</si>
  <si>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</si>
  <si>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</si>
  <si>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</si>
  <si>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</si>
  <si>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</si>
  <si>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</si>
  <si>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</si>
  <si>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</si>
  <si>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</si>
  <si>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</si>
  <si>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</si>
  <si>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</si>
  <si>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</si>
  <si>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</si>
  <si>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</si>
  <si>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</si>
  <si>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</si>
  <si>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</si>
  <si>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</si>
  <si>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</si>
  <si>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</si>
  <si>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</si>
  <si>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</si>
  <si>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</si>
  <si>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</si>
  <si>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</si>
  <si>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</si>
  <si>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</si>
  <si>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</si>
  <si>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</si>
  <si>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</si>
  <si>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</si>
  <si>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</si>
  <si>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</si>
  <si>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</si>
  <si>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</si>
  <si>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</si>
  <si>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</si>
  <si>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</si>
  <si>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</si>
  <si>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</si>
  <si>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</si>
  <si>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</si>
  <si>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</si>
  <si>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</si>
  <si>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</si>
  <si>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</si>
  <si>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</si>
  <si>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</si>
  <si>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</si>
  <si>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</si>
  <si>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</si>
  <si>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</si>
  <si>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</si>
  <si>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</si>
  <si>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</si>
  <si>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</si>
  <si>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</si>
  <si>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</si>
  <si>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</si>
  <si>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</si>
  <si>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</si>
  <si>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</si>
  <si>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</si>
  <si>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</si>
  <si>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</si>
  <si>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</si>
  <si>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</si>
  <si>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</si>
  <si>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</si>
  <si>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</si>
  <si>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</si>
  <si>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</si>
  <si>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</si>
  <si>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</si>
  <si>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</si>
  <si>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</si>
  <si>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</si>
  <si>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</si>
  <si>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</si>
  <si>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</si>
  <si>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</si>
  <si>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</si>
  <si>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</si>
  <si>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</si>
  <si>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</si>
  <si>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</si>
  <si>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</si>
  <si>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</si>
  <si>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</si>
  <si>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</si>
  <si>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</si>
  <si>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</si>
  <si>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</si>
  <si>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</si>
  <si>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</si>
  <si>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</si>
  <si>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</si>
  <si>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</si>
  <si>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</si>
  <si>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</si>
  <si>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</si>
  <si>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</si>
  <si>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</si>
  <si>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</si>
  <si>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</si>
  <si>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</si>
  <si>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</si>
  <si>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</si>
  <si>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</si>
  <si>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</si>
  <si>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</si>
  <si>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</si>
  <si>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</si>
  <si>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</si>
  <si>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</si>
  <si>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</si>
  <si>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</si>
  <si>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</si>
  <si>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</si>
  <si>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</si>
  <si>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</si>
  <si>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</si>
  <si>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</si>
  <si>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</si>
  <si>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</si>
  <si>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</si>
  <si>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</si>
  <si>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</si>
  <si>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</si>
  <si>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</si>
  <si>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</si>
  <si>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</si>
  <si>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</si>
  <si>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</si>
  <si>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</si>
  <si>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</si>
  <si>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</si>
  <si>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</si>
  <si>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</si>
  <si>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</si>
  <si>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</si>
  <si>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</si>
  <si>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</si>
  <si>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</si>
  <si>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</si>
  <si>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</si>
  <si>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</si>
  <si>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</si>
  <si>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</si>
  <si>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</si>
  <si>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</si>
  <si>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</si>
  <si>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</si>
  <si>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</si>
  <si>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</si>
  <si>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</si>
  <si>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</si>
  <si>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</si>
  <si>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</si>
  <si>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</si>
  <si>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</si>
  <si>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</si>
  <si>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</si>
  <si>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</si>
  <si>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</si>
  <si>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</si>
  <si>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</si>
  <si>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</si>
  <si>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</si>
  <si>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</si>
  <si>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</si>
  <si>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</si>
  <si>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</si>
  <si>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</si>
  <si>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</si>
  <si>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</si>
  <si>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</si>
  <si>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</si>
  <si>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</si>
  <si>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</si>
  <si>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</si>
  <si>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</si>
  <si>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</si>
  <si>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</si>
  <si>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</si>
  <si>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</si>
  <si>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</si>
  <si>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</si>
  <si>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</si>
  <si>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</si>
  <si>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</si>
  <si>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</si>
  <si>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</si>
  <si>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</si>
  <si>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</si>
  <si>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</si>
  <si>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</si>
  <si>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</si>
  <si>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</si>
  <si>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</si>
  <si>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</si>
  <si>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</si>
  <si>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</si>
  <si>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</si>
  <si>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</si>
  <si>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</si>
  <si>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</si>
  <si>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</si>
  <si>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</si>
  <si>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</si>
  <si>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</si>
  <si>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</si>
  <si>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</si>
  <si>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</si>
  <si>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</si>
  <si>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</si>
  <si>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</si>
  <si>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</si>
  <si>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</si>
  <si>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</si>
  <si>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</si>
  <si>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</si>
  <si>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</si>
  <si>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</si>
  <si>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</si>
  <si>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</si>
  <si>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</si>
  <si>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</si>
  <si>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</si>
  <si>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</si>
  <si>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</si>
  <si>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</si>
  <si>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</si>
  <si>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</si>
  <si>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</si>
  <si>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</si>
  <si>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</si>
  <si>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</si>
  <si>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</si>
  <si>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</si>
  <si>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</si>
  <si>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</si>
  <si>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</si>
  <si>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</si>
  <si>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</si>
  <si>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</si>
  <si>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</si>
  <si>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</si>
  <si>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</si>
  <si>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</si>
  <si>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</si>
  <si>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</si>
  <si>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</si>
  <si>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</si>
  <si>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</si>
  <si>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</si>
  <si>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</si>
  <si>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</si>
  <si>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</si>
  <si>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</si>
  <si>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</si>
  <si>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</si>
  <si>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</si>
  <si>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</si>
  <si>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</si>
  <si>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</si>
  <si>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</si>
  <si>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</si>
  <si>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</si>
  <si>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</si>
  <si>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</si>
  <si>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</si>
  <si>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</si>
  <si>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</si>
  <si>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</si>
  <si>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</si>
  <si>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</si>
  <si>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</si>
  <si>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</si>
  <si>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</si>
  <si>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</si>
  <si>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</si>
  <si>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</si>
  <si>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</si>
  <si>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</si>
  <si>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</si>
  <si>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</si>
  <si>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</si>
  <si>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</si>
  <si>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</si>
  <si>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</si>
  <si>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</si>
  <si>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</si>
  <si>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</si>
  <si>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</si>
  <si>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</si>
  <si>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</si>
  <si>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</si>
  <si>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</si>
  <si>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</si>
  <si>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</si>
  <si>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</si>
  <si>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</si>
  <si>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</si>
  <si>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</si>
  <si>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</si>
  <si>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</si>
  <si>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</si>
  <si>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</si>
  <si>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</si>
  <si>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</si>
  <si>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</si>
  <si>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</si>
  <si>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</si>
  <si>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</si>
  <si>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</si>
  <si>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</si>
  <si>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</si>
  <si>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</si>
  <si>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</si>
  <si>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</si>
  <si>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</si>
  <si>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</si>
  <si>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</si>
  <si>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</si>
  <si>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</si>
  <si>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</si>
  <si>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</si>
  <si>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</si>
  <si>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</si>
  <si>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</si>
  <si>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</si>
  <si>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</si>
  <si>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</si>
  <si>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</si>
  <si>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</si>
  <si>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</si>
  <si>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</si>
  <si>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</si>
  <si>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</si>
  <si>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</si>
  <si>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</si>
  <si>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</si>
  <si>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</si>
  <si>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</si>
  <si>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</si>
  <si>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</si>
  <si>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</si>
  <si>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</si>
  <si>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</si>
  <si>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</si>
  <si>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</si>
  <si>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</si>
  <si>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</si>
  <si>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</si>
  <si>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</si>
  <si>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</si>
  <si>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</si>
  <si>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</si>
  <si>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</si>
  <si>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</si>
  <si>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</si>
  <si>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</si>
  <si>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</si>
  <si>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</si>
  <si>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</si>
  <si>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</si>
  <si>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</si>
  <si>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</si>
  <si>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</si>
  <si>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</si>
  <si>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</si>
  <si>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</si>
  <si>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</si>
  <si>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</si>
  <si>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</si>
  <si>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</si>
  <si>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</si>
  <si>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</si>
  <si>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</si>
  <si>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</si>
  <si>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</si>
  <si>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</si>
  <si>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</si>
  <si>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</si>
  <si>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</si>
  <si>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</si>
  <si>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</si>
  <si>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</si>
  <si>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</si>
  <si>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</si>
  <si>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</si>
  <si>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</si>
  <si>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</si>
  <si>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</si>
  <si>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</si>
  <si>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</si>
  <si>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</si>
  <si>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</si>
  <si>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</si>
  <si>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</si>
  <si>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</si>
  <si>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</si>
  <si>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</si>
  <si>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</si>
  <si>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</si>
  <si>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</si>
  <si>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</si>
  <si>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</si>
  <si>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</si>
  <si>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</si>
  <si>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</si>
  <si>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</si>
  <si>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</si>
  <si>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</si>
  <si>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</si>
  <si>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</si>
  <si>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</si>
  <si>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</si>
  <si>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</si>
  <si>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</si>
  <si>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</si>
  <si>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</si>
  <si>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</si>
  <si>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</si>
  <si>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</si>
  <si>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</si>
  <si>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</si>
  <si>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</si>
  <si>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</si>
  <si>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</si>
  <si>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</si>
  <si>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</si>
  <si>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</si>
  <si>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</si>
  <si>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</si>
  <si>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</si>
  <si>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</si>
  <si>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</si>
  <si>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</si>
  <si>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</si>
  <si>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</si>
  <si>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</si>
  <si>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</si>
  <si>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</si>
  <si>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</si>
  <si>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</si>
  <si>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</si>
  <si>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</si>
  <si>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</si>
  <si>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</si>
  <si>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</si>
  <si>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</si>
  <si>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</si>
  <si>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</si>
  <si>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</si>
  <si>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</si>
  <si>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</si>
  <si>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</si>
  <si>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</si>
  <si>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</si>
  <si>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</si>
  <si>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</si>
  <si>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</si>
  <si>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</si>
  <si>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</si>
  <si>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</si>
  <si>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</si>
  <si>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</si>
  <si>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</si>
  <si>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</si>
  <si>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</si>
  <si>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</si>
  <si>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</si>
  <si>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</si>
  <si>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</si>
  <si>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</si>
  <si>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</si>
  <si>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</si>
  <si>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</si>
  <si>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</si>
  <si>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</si>
  <si>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</si>
  <si>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</si>
  <si>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</si>
  <si>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</si>
  <si>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</si>
  <si>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</si>
  <si>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</si>
  <si>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</si>
  <si>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</si>
  <si>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</si>
  <si>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</si>
  <si>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</si>
  <si>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</si>
  <si>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</si>
  <si>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</si>
  <si>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</si>
  <si>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</si>
  <si>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</si>
  <si>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</si>
  <si>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</si>
  <si>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</si>
  <si>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</si>
  <si>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</si>
  <si>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</si>
  <si>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</si>
  <si>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</si>
  <si>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</si>
  <si>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</si>
  <si>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</si>
  <si>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</si>
  <si>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</si>
  <si>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</si>
  <si>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</si>
  <si>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</si>
  <si>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</si>
  <si>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</si>
  <si>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</si>
  <si>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</si>
  <si>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</si>
  <si>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</si>
  <si>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</si>
  <si>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</si>
  <si>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</si>
  <si>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</si>
  <si>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</si>
  <si>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</si>
  <si>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</si>
  <si>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</si>
  <si>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</si>
  <si>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</si>
  <si>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</si>
  <si>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</si>
  <si>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</si>
  <si>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</si>
  <si>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</si>
  <si>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</si>
  <si>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</si>
  <si>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</si>
  <si>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</si>
  <si>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</si>
  <si>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</si>
  <si>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</si>
  <si>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</si>
  <si>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</si>
  <si>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</si>
  <si>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</si>
  <si>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</si>
  <si>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</si>
  <si>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</si>
  <si>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</si>
  <si>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</si>
  <si>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</si>
  <si>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</si>
  <si>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</si>
  <si>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</si>
  <si>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</si>
  <si>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</si>
  <si>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</si>
  <si>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</si>
  <si>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</si>
  <si>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</si>
  <si>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</si>
  <si>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</si>
  <si>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</si>
  <si>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</si>
  <si>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</si>
  <si>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</si>
  <si>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</si>
  <si>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</si>
  <si>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</si>
  <si>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</si>
  <si>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</si>
  <si>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</si>
  <si>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</si>
  <si>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</si>
  <si>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</si>
  <si>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</si>
  <si>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</si>
  <si>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</si>
  <si>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</si>
  <si>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</si>
  <si>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</si>
  <si>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</si>
  <si>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</si>
  <si>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</si>
  <si>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</si>
  <si>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</si>
  <si>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</si>
  <si>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</si>
  <si>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</si>
  <si>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</si>
  <si>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</si>
  <si>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</si>
  <si>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</si>
  <si>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</si>
  <si>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</si>
  <si>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</si>
  <si>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</si>
  <si>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</si>
  <si>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</si>
  <si>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</si>
  <si>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</si>
  <si>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</si>
  <si>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</si>
  <si>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</si>
  <si>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</si>
  <si>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</si>
  <si>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</si>
  <si>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</si>
  <si>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</si>
  <si>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</si>
  <si>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</si>
  <si>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</si>
  <si>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</si>
  <si>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</si>
  <si>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</si>
  <si>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</si>
  <si>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</si>
  <si>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</si>
  <si>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</si>
  <si>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</si>
  <si>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</si>
  <si>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</si>
  <si>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</si>
  <si>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</si>
  <si>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</si>
  <si>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</si>
  <si>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</si>
  <si>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</si>
  <si>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</si>
  <si>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</si>
  <si>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</si>
  <si>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</si>
  <si>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</si>
  <si>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</si>
  <si>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</si>
  <si>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</si>
  <si>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</si>
  <si>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</si>
  <si>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</si>
  <si>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</si>
  <si>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</si>
  <si>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</si>
  <si>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</si>
  <si>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</si>
  <si>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</si>
  <si>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</si>
  <si>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</si>
  <si>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</si>
  <si>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</si>
  <si>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</si>
  <si>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</si>
  <si>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</si>
  <si>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</si>
  <si>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</si>
  <si>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</si>
  <si>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</si>
  <si>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</si>
  <si>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</si>
  <si>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</si>
  <si>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</si>
  <si>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</si>
  <si>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</si>
  <si>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</si>
  <si>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</si>
  <si>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</si>
  <si>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</si>
  <si>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</si>
  <si>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</si>
  <si>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</si>
  <si>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</si>
  <si>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</si>
  <si>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</si>
  <si>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</si>
  <si>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</si>
  <si>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</si>
  <si>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</si>
  <si>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</si>
  <si>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</si>
  <si>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</si>
  <si>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</si>
  <si>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</si>
  <si>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</si>
  <si>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</si>
  <si>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</si>
  <si>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</si>
  <si>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</si>
  <si>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</si>
  <si>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</si>
  <si>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</si>
  <si>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</si>
  <si>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</si>
  <si>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</si>
  <si>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</si>
  <si>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</si>
  <si>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</si>
  <si>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</si>
  <si>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</si>
  <si>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</si>
  <si>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</si>
  <si>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</si>
  <si>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</si>
  <si>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</si>
  <si>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</si>
  <si>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</si>
  <si>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</si>
  <si>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</si>
  <si>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</si>
  <si>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</si>
  <si>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</si>
  <si>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</si>
  <si>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</si>
  <si>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</si>
  <si>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</si>
  <si>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</si>
  <si>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</si>
  <si>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</si>
  <si>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</si>
  <si>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</si>
  <si>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</si>
  <si>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</si>
  <si>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</si>
  <si>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</si>
  <si>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</si>
  <si>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</si>
  <si>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</si>
  <si>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</si>
  <si>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</si>
  <si>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</si>
  <si>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</si>
  <si>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</si>
  <si>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</si>
  <si>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</si>
  <si>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</si>
  <si>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</si>
  <si>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</si>
  <si>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</si>
  <si>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</si>
  <si>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</si>
  <si>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</si>
  <si>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</si>
  <si>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</si>
  <si>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</si>
  <si>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</si>
  <si>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</si>
  <si>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</si>
  <si>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</si>
  <si>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</si>
  <si>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</si>
  <si>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</si>
  <si>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</si>
  <si>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</si>
  <si>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</si>
  <si>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</si>
  <si>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</si>
  <si>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</si>
  <si>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</si>
  <si>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</si>
  <si>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</si>
  <si>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</si>
  <si>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</si>
  <si>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</si>
  <si>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</si>
  <si>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</si>
  <si>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</si>
  <si>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</si>
  <si>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</si>
  <si>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</si>
  <si>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</si>
  <si>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</si>
  <si>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</si>
  <si>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</si>
  <si>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</si>
  <si>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</si>
  <si>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</si>
  <si>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</si>
  <si>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</si>
  <si>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</si>
  <si>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</si>
  <si>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</si>
  <si>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</si>
  <si>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</si>
  <si>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</si>
  <si>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</si>
  <si>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</si>
  <si>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</si>
  <si>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</si>
  <si>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</si>
  <si>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</si>
  <si>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</si>
  <si>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</si>
  <si>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</si>
  <si>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</si>
  <si>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</si>
  <si>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</si>
  <si>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</si>
  <si>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</si>
  <si>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</si>
  <si>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</si>
  <si>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</si>
  <si>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</si>
  <si>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</si>
  <si>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</si>
  <si>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</si>
  <si>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</si>
  <si>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</si>
  <si>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</si>
  <si>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</si>
  <si>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</si>
  <si>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</si>
  <si>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</si>
  <si>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</si>
  <si>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</si>
  <si>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</si>
  <si>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</si>
  <si>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</si>
  <si>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</si>
  <si>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</si>
  <si>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</si>
  <si>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</si>
  <si>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</si>
  <si>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</si>
  <si>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</si>
  <si>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</si>
  <si>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</si>
  <si>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</si>
  <si>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</si>
  <si>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</si>
  <si>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</si>
  <si>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</si>
  <si>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</si>
  <si>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</si>
  <si>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</si>
  <si>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</si>
  <si>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</si>
  <si>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</si>
  <si>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</si>
  <si>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</si>
  <si>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</si>
  <si>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</si>
  <si>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</si>
  <si>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</si>
  <si>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</si>
  <si>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</si>
  <si>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</si>
  <si>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</si>
  <si>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</si>
  <si>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</si>
  <si>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</si>
  <si>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</si>
  <si>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</si>
  <si>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</si>
  <si>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</si>
  <si>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</si>
  <si>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</si>
  <si>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</si>
  <si>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</si>
  <si>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</si>
  <si>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</si>
  <si>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</si>
  <si>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</si>
  <si>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</si>
  <si>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</si>
  <si>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</si>
  <si>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</si>
  <si>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</si>
  <si>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</si>
  <si>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</si>
  <si>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</si>
  <si>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</si>
  <si>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</si>
  <si>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</si>
  <si>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</si>
  <si>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</si>
  <si>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</si>
  <si>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</si>
  <si>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</si>
  <si>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</si>
  <si>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</si>
  <si>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</si>
  <si>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</si>
  <si>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</si>
  <si>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</si>
  <si>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</si>
  <si>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</si>
  <si>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</si>
  <si>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</si>
  <si>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</si>
  <si>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</si>
  <si>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</si>
  <si>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</si>
  <si>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</si>
  <si>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</si>
  <si>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</si>
  <si>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</si>
  <si>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</si>
  <si>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</si>
  <si>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</si>
  <si>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</si>
  <si>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</si>
  <si>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</si>
  <si>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</si>
  <si>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</si>
  <si>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</si>
  <si>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</si>
  <si>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</si>
  <si>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</si>
  <si>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</si>
  <si>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</si>
  <si>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</si>
  <si>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</si>
  <si>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</si>
  <si>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</si>
  <si>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</si>
  <si>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</si>
  <si>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</si>
  <si>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</si>
  <si>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</si>
  <si>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</si>
  <si>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</si>
  <si>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</si>
  <si>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</si>
  <si>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</si>
  <si>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</si>
  <si>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</si>
  <si>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</si>
  <si>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</si>
  <si>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</si>
  <si>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</si>
  <si>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</si>
  <si>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</si>
  <si>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</si>
  <si>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</si>
  <si>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</si>
  <si>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</si>
  <si>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</si>
  <si>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</si>
  <si>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</si>
  <si>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</si>
  <si>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</si>
  <si>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</si>
  <si>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</si>
  <si>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</si>
  <si>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</si>
  <si>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</si>
  <si>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</si>
  <si>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</si>
  <si>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</si>
  <si>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</si>
  <si>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</si>
  <si>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</si>
  <si>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</si>
  <si>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</si>
  <si>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</si>
  <si>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</si>
  <si>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</si>
  <si>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</si>
  <si>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</si>
  <si>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</si>
  <si>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</si>
  <si>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</si>
  <si>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</si>
  <si>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</si>
  <si>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</si>
  <si>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</si>
  <si>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</si>
  <si>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</si>
  <si>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</si>
  <si>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</si>
  <si>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</si>
  <si>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</si>
  <si>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</si>
  <si>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</si>
  <si>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</si>
  <si>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</si>
  <si>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</si>
  <si>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</si>
  <si>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</si>
  <si>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</si>
  <si>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</si>
  <si>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</si>
  <si>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</si>
  <si>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</si>
  <si>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</si>
  <si>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</si>
  <si>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</si>
  <si>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</si>
  <si>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</si>
  <si>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</si>
  <si>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</si>
  <si>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</si>
  <si>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</si>
  <si>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</si>
  <si>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</si>
  <si>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</si>
  <si>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</si>
  <si>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</si>
  <si>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</si>
  <si>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</si>
  <si>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</si>
  <si>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</si>
  <si>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</si>
  <si>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</si>
  <si>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</si>
  <si>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</si>
  <si>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</si>
  <si>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</si>
  <si>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</si>
  <si>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</si>
  <si>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</si>
  <si>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</si>
  <si>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</si>
  <si>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</si>
  <si>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</si>
  <si>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</si>
  <si>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</si>
  <si>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</si>
  <si>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</si>
  <si>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</si>
  <si>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</si>
  <si>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</si>
  <si>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</si>
  <si>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</si>
  <si>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</si>
  <si>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</si>
  <si>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</si>
  <si>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</si>
  <si>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</si>
  <si>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</si>
  <si>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</si>
  <si>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</si>
  <si>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</si>
  <si>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</si>
  <si>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</si>
  <si>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</si>
  <si>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</si>
  <si>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</si>
  <si>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</si>
  <si>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</si>
  <si>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</si>
  <si>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</si>
  <si>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</si>
  <si>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</si>
  <si>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</si>
  <si>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</si>
  <si>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</si>
  <si>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</si>
  <si>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</si>
  <si>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</si>
  <si>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</si>
  <si>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</si>
  <si>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</si>
  <si>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</si>
  <si>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</si>
  <si>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</si>
  <si>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</si>
  <si>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</si>
  <si>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</si>
  <si>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</si>
  <si>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</si>
  <si>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</si>
  <si>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</si>
  <si>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</si>
  <si>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</si>
  <si>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</si>
  <si>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</si>
  <si>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</si>
  <si>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</si>
  <si>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</si>
  <si>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</si>
  <si>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</si>
  <si>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</si>
  <si>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</si>
  <si>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</si>
  <si>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</si>
  <si>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</si>
  <si>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</si>
  <si>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</si>
  <si>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</si>
  <si>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</si>
  <si>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</si>
  <si>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</si>
  <si>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</si>
  <si>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</si>
  <si>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</si>
  <si>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</si>
  <si>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</si>
  <si>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</si>
  <si>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</si>
  <si>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</si>
  <si>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</si>
  <si>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</si>
  <si>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</si>
  <si>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</si>
  <si>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</si>
  <si>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</si>
  <si>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</si>
  <si>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</si>
  <si>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</si>
  <si>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</si>
  <si>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</si>
  <si>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</si>
  <si>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</si>
  <si>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</si>
  <si>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</si>
  <si>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</si>
  <si>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</si>
  <si>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</si>
  <si>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</si>
  <si>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</si>
  <si>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</si>
  <si>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</si>
  <si>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</si>
  <si>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</si>
  <si>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</si>
  <si>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</si>
  <si>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</si>
  <si>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</si>
  <si>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</si>
  <si>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</si>
  <si>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</si>
  <si>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</si>
  <si>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</si>
  <si>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</si>
  <si>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</si>
  <si>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</si>
  <si>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</si>
  <si>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</si>
  <si>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</si>
  <si>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</si>
  <si>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</si>
  <si>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</si>
  <si>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</si>
  <si>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</si>
  <si>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</si>
  <si>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</si>
  <si>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</si>
  <si>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</si>
  <si>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</si>
  <si>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</si>
  <si>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</si>
  <si>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</si>
  <si>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</si>
  <si>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</si>
  <si>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</si>
  <si>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</si>
  <si>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</si>
  <si>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</si>
  <si>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</si>
  <si>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</si>
  <si>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</si>
  <si>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</si>
  <si>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</si>
  <si>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</si>
  <si>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</si>
  <si>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</si>
  <si>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</si>
  <si>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</si>
  <si>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</si>
  <si>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</si>
  <si>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</si>
  <si>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</si>
  <si>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</si>
  <si>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</si>
  <si>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</si>
  <si>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</si>
  <si>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</si>
  <si>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</si>
  <si>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</si>
  <si>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</si>
  <si>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</si>
  <si>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</si>
  <si>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</si>
  <si>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</si>
  <si>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</si>
  <si>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</si>
  <si>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</si>
  <si>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</si>
  <si>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</si>
  <si>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</si>
  <si>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</si>
  <si>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</si>
  <si>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</si>
  <si>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</si>
  <si>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</si>
  <si>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</si>
  <si>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</si>
  <si>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</si>
  <si>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</si>
  <si>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</si>
  <si>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</si>
  <si>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</si>
  <si>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</si>
  <si>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</si>
  <si>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</si>
  <si>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</si>
  <si>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</si>
  <si>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</si>
  <si>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</si>
  <si>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</si>
  <si>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</si>
  <si>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</si>
  <si>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</si>
  <si>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</si>
  <si>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</si>
  <si>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</si>
  <si>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</si>
  <si>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</si>
  <si>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</si>
  <si>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</si>
  <si>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</si>
  <si>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</si>
  <si>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</si>
  <si>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</si>
  <si>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</si>
  <si>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</si>
  <si>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</si>
  <si>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</si>
  <si>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</si>
  <si>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</si>
  <si>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</si>
  <si>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</si>
  <si>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</si>
  <si>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</si>
  <si>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</si>
  <si>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</si>
  <si>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</si>
  <si>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</si>
  <si>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</si>
  <si>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</si>
  <si>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</si>
  <si>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</si>
  <si>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</si>
  <si>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</si>
  <si>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</si>
  <si>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</si>
  <si>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</si>
  <si>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</si>
  <si>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</si>
  <si>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</si>
  <si>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</si>
  <si>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</si>
  <si>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</si>
  <si>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</si>
  <si>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</si>
  <si>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</si>
  <si>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</si>
  <si>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</si>
  <si>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</si>
  <si>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</si>
  <si>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</si>
  <si>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</si>
  <si>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</si>
  <si>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</si>
  <si>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</si>
  <si>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</si>
  <si>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</si>
  <si>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</si>
  <si>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</si>
  <si>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</si>
  <si>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</si>
  <si>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</si>
  <si>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</si>
  <si>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</si>
  <si>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</si>
  <si>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</si>
  <si>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</si>
  <si>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</si>
  <si>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</si>
  <si>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</si>
  <si>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</si>
  <si>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</si>
  <si>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</si>
  <si>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</si>
  <si>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</si>
  <si>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</si>
  <si>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</si>
  <si>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</si>
  <si>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</si>
  <si>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</si>
  <si>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</si>
  <si>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</si>
  <si>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</si>
  <si>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</si>
  <si>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</si>
  <si>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</si>
  <si>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</si>
  <si>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</si>
  <si>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</si>
  <si>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</si>
  <si>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</si>
  <si>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</si>
  <si>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</si>
  <si>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</si>
  <si>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</si>
  <si>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</si>
  <si>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</si>
  <si>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</si>
  <si>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</si>
  <si>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</si>
  <si>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</si>
  <si>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</si>
  <si>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</si>
  <si>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</si>
  <si>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</si>
  <si>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</si>
  <si>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</si>
  <si>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</si>
  <si>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</si>
  <si>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</si>
  <si>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</si>
  <si>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</si>
  <si>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</si>
  <si>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</si>
  <si>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</si>
  <si>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</si>
  <si>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</si>
  <si>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</si>
  <si>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</si>
  <si>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</si>
  <si>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</si>
  <si>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</si>
  <si>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</si>
  <si>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</si>
  <si>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</si>
  <si>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</si>
  <si>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</si>
  <si>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</si>
  <si>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</si>
  <si>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</si>
  <si>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</si>
  <si>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</si>
  <si>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</si>
  <si>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</si>
  <si>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</si>
  <si>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</si>
  <si>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</si>
  <si>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</si>
  <si>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</si>
  <si>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</si>
  <si>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</si>
  <si>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</si>
  <si>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</si>
  <si>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</si>
  <si>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</si>
  <si>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</si>
  <si>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</si>
  <si>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</si>
  <si>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</si>
  <si>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</si>
  <si>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</si>
  <si>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</si>
  <si>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</si>
  <si>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</si>
  <si>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</si>
  <si>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</si>
  <si>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</si>
  <si>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</si>
  <si>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</si>
  <si>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</si>
  <si>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</si>
  <si>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</si>
  <si>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</si>
  <si>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</si>
  <si>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</si>
  <si>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</si>
  <si>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</si>
  <si>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</si>
  <si>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</si>
  <si>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</si>
  <si>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</si>
  <si>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</si>
  <si>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</si>
  <si>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</si>
  <si>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</si>
  <si>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</si>
  <si>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</si>
  <si>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</si>
  <si>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</si>
  <si>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</si>
  <si>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</si>
  <si>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</si>
  <si>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</si>
  <si>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</si>
  <si>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</si>
  <si>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</si>
  <si>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</si>
  <si>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</si>
  <si>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</si>
  <si>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</si>
  <si>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</si>
  <si>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</si>
  <si>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</si>
  <si>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</si>
  <si>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</si>
  <si>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</si>
  <si>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</si>
  <si>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</si>
  <si>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</si>
  <si>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</si>
  <si>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</si>
  <si>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</si>
  <si>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</si>
  <si>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</si>
  <si>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</si>
  <si>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</si>
  <si>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</si>
  <si>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</si>
  <si>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</si>
  <si>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</si>
  <si>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</si>
  <si>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</si>
  <si>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</si>
  <si>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</si>
  <si>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</si>
  <si>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</si>
  <si>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</si>
  <si>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</si>
  <si>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</si>
  <si>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</si>
  <si>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</si>
  <si>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</si>
  <si>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</si>
  <si>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</si>
  <si>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</si>
  <si>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</si>
  <si>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</si>
  <si>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</si>
  <si>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</si>
  <si>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</si>
  <si>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</si>
  <si>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</si>
  <si>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</si>
  <si>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</si>
  <si>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</si>
  <si>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</si>
  <si>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</si>
  <si>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</si>
  <si>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</si>
  <si>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</si>
  <si>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</si>
  <si>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</si>
  <si>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</si>
  <si>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</si>
  <si>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</si>
  <si>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</si>
  <si>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</si>
  <si>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</si>
  <si>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</si>
  <si>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</si>
  <si>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</si>
  <si>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</si>
  <si>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</si>
  <si>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</si>
  <si>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</si>
  <si>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</si>
  <si>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</si>
  <si>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</si>
  <si>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</si>
  <si>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</si>
  <si>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</si>
  <si>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</si>
  <si>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</si>
  <si>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</si>
  <si>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</si>
  <si>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</si>
  <si>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</si>
  <si>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</si>
  <si>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</si>
  <si>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</si>
  <si>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</si>
  <si>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</si>
  <si>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</si>
  <si>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</si>
  <si>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</si>
  <si>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</si>
  <si>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</si>
  <si>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</si>
  <si>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</si>
  <si>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</si>
  <si>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</si>
  <si>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</si>
  <si>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</si>
  <si>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</si>
  <si>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</si>
  <si>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</si>
  <si>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</si>
  <si>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</si>
  <si>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</si>
  <si>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</si>
  <si>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</si>
  <si>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</si>
  <si>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</si>
  <si>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</si>
  <si>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</si>
  <si>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</si>
  <si>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</si>
  <si>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</si>
  <si>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</si>
  <si>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</si>
  <si>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</si>
  <si>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</si>
  <si>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</si>
  <si>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</si>
  <si>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</si>
  <si>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</si>
  <si>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</si>
  <si>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</si>
  <si>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</si>
  <si>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</si>
  <si>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</si>
  <si>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</si>
  <si>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</si>
  <si>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</si>
  <si>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</si>
  <si>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</si>
  <si>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</si>
  <si>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</si>
  <si>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</si>
  <si>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</si>
  <si>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</si>
  <si>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</si>
  <si>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</si>
  <si>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</si>
  <si>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</si>
  <si>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</si>
  <si>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</si>
  <si>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</si>
  <si>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</si>
  <si>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</si>
  <si>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</si>
  <si>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</si>
  <si>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</si>
  <si>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</si>
  <si>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</si>
  <si>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</si>
  <si>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</si>
  <si>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</si>
  <si>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</si>
  <si>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</si>
  <si>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</si>
  <si>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</si>
  <si>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</si>
  <si>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</si>
  <si>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</si>
  <si>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</si>
  <si>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</si>
  <si>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</si>
  <si>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</si>
  <si>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</si>
  <si>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</si>
  <si>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</si>
  <si>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</si>
  <si>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</si>
  <si>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</si>
  <si>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</si>
  <si>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</si>
  <si>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</si>
  <si>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</si>
  <si>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</si>
  <si>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</si>
  <si>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</si>
  <si>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</si>
  <si>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</si>
  <si>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</si>
  <si>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</si>
  <si>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</si>
  <si>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</si>
  <si>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</si>
  <si>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</si>
  <si>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</si>
  <si>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</si>
  <si>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</si>
  <si>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</si>
  <si>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</si>
  <si>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</si>
  <si>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</si>
  <si>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</si>
  <si>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</si>
  <si>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</si>
  <si>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</si>
  <si>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</si>
  <si>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</si>
  <si>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</si>
  <si>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</si>
  <si>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</si>
  <si>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</si>
  <si>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</si>
  <si>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</si>
  <si>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</si>
  <si>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</si>
  <si>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</si>
  <si>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</si>
  <si>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</si>
  <si>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</si>
  <si>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</si>
  <si>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</si>
  <si>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</si>
  <si>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</si>
  <si>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</si>
  <si>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</si>
  <si>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</si>
  <si>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</si>
  <si>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</si>
  <si>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</si>
  <si>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</si>
  <si>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</si>
  <si>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</si>
  <si>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</si>
  <si>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</si>
  <si>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</si>
  <si>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</si>
  <si>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</si>
  <si>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</si>
  <si>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</si>
  <si>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</si>
  <si>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</si>
  <si>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</si>
  <si>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</si>
  <si>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</si>
  <si>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</si>
  <si>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</si>
  <si>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</si>
  <si>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</si>
  <si>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</si>
  <si>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</si>
  <si>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</si>
  <si>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</si>
  <si>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</si>
  <si>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</si>
  <si>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</si>
  <si>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</si>
  <si>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</si>
  <si>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</si>
  <si>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</si>
  <si>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</si>
  <si>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</si>
  <si>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</si>
  <si>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</si>
  <si>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</si>
  <si>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</si>
  <si>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</si>
  <si>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</si>
  <si>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</si>
  <si>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</si>
  <si>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</si>
  <si>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</si>
  <si>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</si>
  <si>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</si>
  <si>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</si>
  <si>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</si>
  <si>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</si>
  <si>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</si>
  <si>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</si>
  <si>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</si>
  <si>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</si>
  <si>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</si>
  <si>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</si>
  <si>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</si>
  <si>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</si>
  <si>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</si>
  <si>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</si>
  <si>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</si>
  <si>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</si>
  <si>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</si>
  <si>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</si>
  <si>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</si>
  <si>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</si>
  <si>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</si>
  <si>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</si>
  <si>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</si>
  <si>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</si>
  <si>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</si>
  <si>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</si>
  <si>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</si>
  <si>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</si>
  <si>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</si>
  <si>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</si>
  <si>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</si>
  <si>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</si>
  <si>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</si>
  <si>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</si>
  <si>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</si>
  <si>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</si>
  <si>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</si>
  <si>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</si>
  <si>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</si>
  <si>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</si>
  <si>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</si>
  <si>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</si>
  <si>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</si>
  <si>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</si>
  <si>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</si>
  <si>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</si>
  <si>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</si>
  <si>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</si>
  <si>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</si>
  <si>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</si>
  <si>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</si>
  <si>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</si>
  <si>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</si>
  <si>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</si>
  <si>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</si>
  <si>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</si>
  <si>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</si>
  <si>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</si>
  <si>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</si>
  <si>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</si>
  <si>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</si>
  <si>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</si>
  <si>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</si>
  <si>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</si>
  <si>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</si>
  <si>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</si>
  <si>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</si>
  <si>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</si>
  <si>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</si>
  <si>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</si>
  <si>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</si>
  <si>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</si>
  <si>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</si>
  <si>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</si>
  <si>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</si>
  <si>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</si>
  <si>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</si>
  <si>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</si>
  <si>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</si>
  <si>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</si>
  <si>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</si>
  <si>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</si>
  <si>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</si>
  <si>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</si>
  <si>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</si>
  <si>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</si>
  <si>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</si>
  <si>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</si>
  <si>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</si>
  <si>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</si>
  <si>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</si>
  <si>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</si>
  <si>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</si>
  <si>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</si>
  <si>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</si>
  <si>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</si>
  <si>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</si>
  <si>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</si>
  <si>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</si>
  <si>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</si>
  <si>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</si>
  <si>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</si>
  <si>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</si>
  <si>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</si>
  <si>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</si>
  <si>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</si>
  <si>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</si>
  <si>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</si>
  <si>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</si>
  <si>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</si>
  <si>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</si>
  <si>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</si>
  <si>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</si>
  <si>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</si>
  <si>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</si>
  <si>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</si>
  <si>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</si>
  <si>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</si>
  <si>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</si>
  <si>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</si>
  <si>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</si>
  <si>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</si>
  <si>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</si>
  <si>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</si>
  <si>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</si>
  <si>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</si>
  <si>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</si>
  <si>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</si>
  <si>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</si>
  <si>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</si>
  <si>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</si>
  <si>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</si>
  <si>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</si>
  <si>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</si>
  <si>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</si>
  <si>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</si>
  <si>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</si>
  <si>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</si>
  <si>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</si>
  <si>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</si>
  <si>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</si>
  <si>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</si>
  <si>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</si>
  <si>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</si>
  <si>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</si>
  <si>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</si>
  <si>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</si>
  <si>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</si>
  <si>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</si>
  <si>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</si>
  <si>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</si>
  <si>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</si>
  <si>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</si>
  <si>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</si>
  <si>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</si>
  <si>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</si>
  <si>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</si>
  <si>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</si>
  <si>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</si>
  <si>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</si>
  <si>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</si>
  <si>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</si>
  <si>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</si>
  <si>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</si>
  <si>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</si>
  <si>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</si>
  <si>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</si>
  <si>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</si>
  <si>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</si>
  <si>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</si>
  <si>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</si>
  <si>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</si>
  <si>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</si>
  <si>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</si>
  <si>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</si>
  <si>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</si>
  <si>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</si>
  <si>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</si>
  <si>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</si>
  <si>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</si>
  <si>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</si>
  <si>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</si>
  <si>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</si>
  <si>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</si>
  <si>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</si>
  <si>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</si>
  <si>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</si>
  <si>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</si>
  <si>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</si>
  <si>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</si>
  <si>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</si>
  <si>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</si>
  <si>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</si>
  <si>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</si>
  <si>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</si>
  <si>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</si>
  <si>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</si>
  <si>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</si>
  <si>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</si>
  <si>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</si>
  <si>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</si>
  <si>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</si>
  <si>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</si>
  <si>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</si>
  <si>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</si>
  <si>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</si>
  <si>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</si>
  <si>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</si>
  <si>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</si>
  <si>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</si>
  <si>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</si>
  <si>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</si>
  <si>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</si>
  <si>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</si>
  <si>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</si>
  <si>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</si>
  <si>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</si>
  <si>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</si>
  <si>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</si>
  <si>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</si>
  <si>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</si>
  <si>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</si>
  <si>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</si>
  <si>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</si>
  <si>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</si>
  <si>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</si>
  <si>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</si>
  <si>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</si>
  <si>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</si>
  <si>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</si>
  <si>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</si>
  <si>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</si>
  <si>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</si>
  <si>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</si>
  <si>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</si>
  <si>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</si>
  <si>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</si>
  <si>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</si>
  <si>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</si>
  <si>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</si>
  <si>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</si>
  <si>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</si>
  <si>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</si>
  <si>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</si>
  <si>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</si>
  <si>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</si>
  <si>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</si>
  <si>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</si>
  <si>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</si>
  <si>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</si>
  <si>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</si>
  <si>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</si>
  <si>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</si>
  <si>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</si>
  <si>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</si>
  <si>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</si>
  <si>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</si>
  <si>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</si>
  <si>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</si>
  <si>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</si>
  <si>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</si>
  <si>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</si>
  <si>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</si>
  <si>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</si>
  <si>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</si>
  <si>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</si>
  <si>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</si>
  <si>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</si>
  <si>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</si>
  <si>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</si>
  <si>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</si>
  <si>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</si>
  <si>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</si>
  <si>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</si>
  <si>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</si>
  <si>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</si>
  <si>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</si>
  <si>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</si>
  <si>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</si>
  <si>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</si>
  <si>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</si>
  <si>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</si>
  <si>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</si>
  <si>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</si>
  <si>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</si>
  <si>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</si>
  <si>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</si>
  <si>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</si>
  <si>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</si>
  <si>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</si>
  <si>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</si>
  <si>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</si>
  <si>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</si>
  <si>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</si>
  <si>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</si>
  <si>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</si>
  <si>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</si>
  <si>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</si>
  <si>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</si>
  <si>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</si>
  <si>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</si>
  <si>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</si>
  <si>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</si>
  <si>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</si>
  <si>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</si>
  <si>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</si>
  <si>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</si>
  <si>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</si>
  <si>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</si>
  <si>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</si>
  <si>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</si>
  <si>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</si>
  <si>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</si>
  <si>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</si>
  <si>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</si>
  <si>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</si>
  <si>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</si>
  <si>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</si>
  <si>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</si>
  <si>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</si>
  <si>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</si>
  <si>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</si>
  <si>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</si>
  <si>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</si>
  <si>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</si>
  <si>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</si>
  <si>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</si>
  <si>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</si>
  <si>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</si>
  <si>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</si>
  <si>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</si>
  <si>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</si>
  <si>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</si>
  <si>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</si>
  <si>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</si>
  <si>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</si>
  <si>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</si>
  <si>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</si>
  <si>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</si>
  <si>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</si>
  <si>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</si>
  <si>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</si>
  <si>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</si>
  <si>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</si>
  <si>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</si>
  <si>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</si>
  <si>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</si>
  <si>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</si>
  <si>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</si>
  <si>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</si>
  <si>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</si>
  <si>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</si>
  <si>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</si>
  <si>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</si>
  <si>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</si>
  <si>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</si>
  <si>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</si>
  <si>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</si>
  <si>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</si>
  <si>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</si>
  <si>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</si>
  <si>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</si>
  <si>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</si>
  <si>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</si>
  <si>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</si>
  <si>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</si>
  <si>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</si>
  <si>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</si>
  <si>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</si>
  <si>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</si>
  <si>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</si>
  <si>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</si>
  <si>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</si>
  <si>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</si>
  <si>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</si>
  <si>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</si>
  <si>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</si>
  <si>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</si>
  <si>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</si>
  <si>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</si>
  <si>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</si>
  <si>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</si>
  <si>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</si>
  <si>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</si>
  <si>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</si>
  <si>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</si>
  <si>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</si>
  <si>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</si>
  <si>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</si>
  <si>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</si>
  <si>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</si>
  <si>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</si>
  <si>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</si>
  <si>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</si>
  <si>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</si>
  <si>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</si>
  <si>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</si>
  <si>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</si>
  <si>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</si>
  <si>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</si>
  <si>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</si>
  <si>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</si>
  <si>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</si>
  <si>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</si>
  <si>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</si>
  <si>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</si>
  <si>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</si>
  <si>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</si>
  <si>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</si>
  <si>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</si>
  <si>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</si>
  <si>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</si>
  <si>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</si>
  <si>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</si>
  <si>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</si>
  <si>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</si>
  <si>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</si>
  <si>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</si>
  <si>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</si>
  <si>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</si>
  <si>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</si>
  <si>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</si>
  <si>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</si>
  <si>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</si>
  <si>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</si>
  <si>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</si>
  <si>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</si>
  <si>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</si>
  <si>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</si>
  <si>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</si>
  <si>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</si>
  <si>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</si>
  <si>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</si>
  <si>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</si>
  <si>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</si>
  <si>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</si>
  <si>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</si>
  <si>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</si>
  <si>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</si>
  <si>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</si>
  <si>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</si>
  <si>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</si>
  <si>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</si>
  <si>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</si>
  <si>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</si>
  <si>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</si>
  <si>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</si>
  <si>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</si>
  <si>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</si>
  <si>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</si>
  <si>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</si>
  <si>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</si>
  <si>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</si>
  <si>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</si>
  <si>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</si>
  <si>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</si>
  <si>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</si>
  <si>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</si>
  <si>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</si>
  <si>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</si>
  <si>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</si>
  <si>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</si>
  <si>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</si>
  <si>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</si>
  <si>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</si>
  <si>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</si>
  <si>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</si>
  <si>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</si>
  <si>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</si>
  <si>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</si>
  <si>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</si>
  <si>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</si>
  <si>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</si>
  <si>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</si>
  <si>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</si>
  <si>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</si>
  <si>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</si>
  <si>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</si>
  <si>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</si>
  <si>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</si>
  <si>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</si>
  <si>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</si>
  <si>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</si>
  <si>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</si>
  <si>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</si>
  <si>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</si>
  <si>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</si>
  <si>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</si>
  <si>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</si>
  <si>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</si>
  <si>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</si>
  <si>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</si>
  <si>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</si>
  <si>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</si>
  <si>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</si>
  <si>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</si>
  <si>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</si>
  <si>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</si>
  <si>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</si>
  <si>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</si>
  <si>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</si>
  <si>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</si>
  <si>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</si>
  <si>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</si>
  <si>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</si>
  <si>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</si>
  <si>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</si>
  <si>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</si>
  <si>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</si>
  <si>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</si>
  <si>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</si>
  <si>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</si>
  <si>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</si>
  <si>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</si>
  <si>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</si>
  <si>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</si>
  <si>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</si>
  <si>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</si>
  <si>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</si>
  <si>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</si>
  <si>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</si>
  <si>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</si>
  <si>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</si>
  <si>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</si>
  <si>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</si>
  <si>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</si>
  <si>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</si>
  <si>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</si>
  <si>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</si>
  <si>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</si>
  <si>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</si>
  <si>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</si>
  <si>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</si>
  <si>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</si>
  <si>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</si>
  <si>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</si>
  <si>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</si>
  <si>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</si>
  <si>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</si>
  <si>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</si>
  <si>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</si>
  <si>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</si>
  <si>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</si>
  <si>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</si>
  <si>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</si>
  <si>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</si>
  <si>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</si>
  <si>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</si>
  <si>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</si>
  <si>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</si>
  <si>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</si>
  <si>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</si>
  <si>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</si>
  <si>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</si>
  <si>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</si>
  <si>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</si>
  <si>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</si>
  <si>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</si>
  <si>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</si>
  <si>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</si>
  <si>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</si>
  <si>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</si>
  <si>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</si>
  <si>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</si>
  <si>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</si>
  <si>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</si>
  <si>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</si>
  <si>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</si>
  <si>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</si>
  <si>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</si>
  <si>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</si>
  <si>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</si>
  <si>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</si>
  <si>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</si>
  <si>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</si>
  <si>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</si>
  <si>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</si>
  <si>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</si>
  <si>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</si>
  <si>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</si>
  <si>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</si>
  <si>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</si>
  <si>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</si>
  <si>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</si>
  <si>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</si>
  <si>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</si>
  <si>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</si>
  <si>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</si>
  <si>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</si>
  <si>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</si>
  <si>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</si>
  <si>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</si>
  <si>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</si>
  <si>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</si>
  <si>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</si>
  <si>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</si>
  <si>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</si>
  <si>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</si>
  <si>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</si>
  <si>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</si>
  <si>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</si>
  <si>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</si>
  <si>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</si>
  <si>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</si>
  <si>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</si>
  <si>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</si>
  <si>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</si>
  <si>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</si>
  <si>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</si>
  <si>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</si>
  <si>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</si>
  <si>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</si>
  <si>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</si>
  <si>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</si>
  <si>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</si>
  <si>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</si>
  <si>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</si>
  <si>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</si>
  <si>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</si>
  <si>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</si>
  <si>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</si>
  <si>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</si>
  <si>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</si>
  <si>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</si>
  <si>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</si>
  <si>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</si>
  <si>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</si>
  <si>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</si>
  <si>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</si>
  <si>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</si>
  <si>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</si>
  <si>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</si>
  <si>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</si>
  <si>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</si>
  <si>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</si>
  <si>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</si>
  <si>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</si>
  <si>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</si>
  <si>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</si>
  <si>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</si>
  <si>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</si>
  <si>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</si>
  <si>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</si>
  <si>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</si>
  <si>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</si>
  <si>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</si>
  <si>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</si>
  <si>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</si>
  <si>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</si>
  <si>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</si>
  <si>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</si>
  <si>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</si>
  <si>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</si>
  <si>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</si>
  <si>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</si>
  <si>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</si>
  <si>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</si>
  <si>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</si>
  <si>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</si>
  <si>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</si>
  <si>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</si>
  <si>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</si>
  <si>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</si>
  <si>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</si>
  <si>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</si>
  <si>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</si>
  <si>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</si>
  <si>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</si>
  <si>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</si>
  <si>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</si>
  <si>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</si>
  <si>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</si>
  <si>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</si>
  <si>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</si>
  <si>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</si>
  <si>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</si>
  <si>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</si>
  <si>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</si>
  <si>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</si>
  <si>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</si>
  <si>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</si>
  <si>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</si>
  <si>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</si>
  <si>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</si>
  <si>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</si>
  <si>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</si>
  <si>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</si>
  <si>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</si>
  <si>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</si>
  <si>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</si>
  <si>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</si>
  <si>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</si>
  <si>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</si>
  <si>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</si>
  <si>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</si>
  <si>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</si>
  <si>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</si>
  <si>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</si>
  <si>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</si>
  <si>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</si>
  <si>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</si>
  <si>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</si>
  <si>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</si>
  <si>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</si>
  <si>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</si>
  <si>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</si>
  <si>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</si>
  <si>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</si>
  <si>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</si>
  <si>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</si>
  <si>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</si>
  <si>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</si>
  <si>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</si>
  <si>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</si>
  <si>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</si>
  <si>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</si>
  <si>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</si>
  <si>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</si>
  <si>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</si>
  <si>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</si>
  <si>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</si>
  <si>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</si>
  <si>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</si>
  <si>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</si>
  <si>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</si>
  <si>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</si>
  <si>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</si>
  <si>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</si>
  <si>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</si>
  <si>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</si>
  <si>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</si>
  <si>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</si>
  <si>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</si>
  <si>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</si>
  <si>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</si>
  <si>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</si>
  <si>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</si>
  <si>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</si>
  <si>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</si>
  <si>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</si>
  <si>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</si>
  <si>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</si>
  <si>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</si>
  <si>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</si>
  <si>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</si>
  <si>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</si>
  <si>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</si>
  <si>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</si>
  <si>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</si>
  <si>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</si>
  <si>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</si>
  <si>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</si>
  <si>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</si>
  <si>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</si>
  <si>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</si>
  <si>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</si>
  <si>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</si>
  <si>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</si>
  <si>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</si>
  <si>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</si>
  <si>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</si>
  <si>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</si>
  <si>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</si>
  <si>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</si>
  <si>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</si>
  <si>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</si>
  <si>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</si>
  <si>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</si>
  <si>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</si>
  <si>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</si>
  <si>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</si>
  <si>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</si>
  <si>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</si>
  <si>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</si>
  <si>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</si>
  <si>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</si>
  <si>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</si>
  <si>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</si>
  <si>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</si>
  <si>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</si>
  <si>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</si>
  <si>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</si>
  <si>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</si>
  <si>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</si>
  <si>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</si>
  <si>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</si>
  <si>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</si>
  <si>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</si>
  <si>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</si>
  <si>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</si>
  <si>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</si>
  <si>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</si>
  <si>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</si>
  <si>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</si>
  <si>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</si>
  <si>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</si>
  <si>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</si>
  <si>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</si>
  <si>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</si>
  <si>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</si>
  <si>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</si>
  <si>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</si>
  <si>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</si>
  <si>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</si>
  <si>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</si>
  <si>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</si>
  <si>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</si>
  <si>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</si>
  <si>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</si>
  <si>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</si>
  <si>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</si>
  <si>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</si>
  <si>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</si>
  <si>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</si>
  <si>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</si>
  <si>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</si>
  <si>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</si>
  <si>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</si>
  <si>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</si>
  <si>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</si>
  <si>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</si>
  <si>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</si>
  <si>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</si>
  <si>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</si>
  <si>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</si>
  <si>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</si>
  <si>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</si>
  <si>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</si>
  <si>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</si>
  <si>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</si>
  <si>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</si>
  <si>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</si>
  <si>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</si>
  <si>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</si>
  <si>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</si>
  <si>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</si>
  <si>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</si>
  <si>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</si>
  <si>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</si>
  <si>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</si>
  <si>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</si>
  <si>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</si>
  <si>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</si>
  <si>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</si>
  <si>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</si>
  <si>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</si>
  <si>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</si>
  <si>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</si>
  <si>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</si>
  <si>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</si>
  <si>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</si>
  <si>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</si>
  <si>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</si>
  <si>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</si>
  <si>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</si>
  <si>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</si>
  <si>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</si>
  <si>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</si>
  <si>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</si>
  <si>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</si>
  <si>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</si>
  <si>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</si>
  <si>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</si>
  <si>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</si>
  <si>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</si>
  <si>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</si>
  <si>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</si>
  <si>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</si>
  <si>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</si>
  <si>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</si>
  <si>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</si>
  <si>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</si>
  <si>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</si>
  <si>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</si>
  <si>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</si>
  <si>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</si>
  <si>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</si>
  <si>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</si>
  <si>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</si>
  <si>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</si>
  <si>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</si>
  <si>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</si>
  <si>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</si>
  <si>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</si>
  <si>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</si>
  <si>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</si>
  <si>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</si>
  <si>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</si>
  <si>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</si>
  <si>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</si>
  <si>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</si>
  <si>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</si>
  <si>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</si>
  <si>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</si>
  <si>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</si>
  <si>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</si>
  <si>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</si>
  <si>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</si>
  <si>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</si>
  <si>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</si>
  <si>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</si>
  <si>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</si>
  <si>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</si>
  <si>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</si>
  <si>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</si>
  <si>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</si>
  <si>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</si>
  <si>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</si>
  <si>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</si>
  <si>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</si>
  <si>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</si>
  <si>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</si>
  <si>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</si>
  <si>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</si>
  <si>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</si>
  <si>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</si>
  <si>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</si>
  <si>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</si>
  <si>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</si>
  <si>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</si>
  <si>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</si>
  <si>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</si>
  <si>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</si>
  <si>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</si>
  <si>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</si>
  <si>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</si>
  <si>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</si>
  <si>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</si>
  <si>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</si>
  <si>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</si>
  <si>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</si>
  <si>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</si>
  <si>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</si>
  <si>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</si>
  <si>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</si>
  <si>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</si>
  <si>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</si>
  <si>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</si>
  <si>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</si>
  <si>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</si>
  <si>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</si>
  <si>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</si>
  <si>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</si>
  <si>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</si>
  <si>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</si>
  <si>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</si>
  <si>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</si>
  <si>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</si>
  <si>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</si>
  <si>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</si>
  <si>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</si>
  <si>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</si>
  <si>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</si>
  <si>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</si>
  <si>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</si>
  <si>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</si>
  <si>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</si>
  <si>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</si>
  <si>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</si>
  <si>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</si>
  <si>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</si>
  <si>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</si>
  <si>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</si>
  <si>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</si>
  <si>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</si>
  <si>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</si>
  <si>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</si>
  <si>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</si>
  <si>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</si>
  <si>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</si>
  <si>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</si>
  <si>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</si>
  <si>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</si>
  <si>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</si>
  <si>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</si>
  <si>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</si>
  <si>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</si>
  <si>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</si>
  <si>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</si>
  <si>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</si>
  <si>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</si>
  <si>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</si>
  <si>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</si>
  <si>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</si>
  <si>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</si>
  <si>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</si>
  <si>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</si>
  <si>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</si>
  <si>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</si>
  <si>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</si>
  <si>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</si>
  <si>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</si>
  <si>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</si>
  <si>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</si>
  <si>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</si>
  <si>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</si>
  <si>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</si>
  <si>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</si>
  <si>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</si>
  <si>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</si>
  <si>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</si>
  <si>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</si>
  <si>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</si>
  <si>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</si>
  <si>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</si>
  <si>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</si>
  <si>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</si>
  <si>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</si>
  <si>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</si>
  <si>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</si>
  <si>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</si>
  <si>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</si>
  <si>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</si>
  <si>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</si>
  <si>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</si>
  <si>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</si>
  <si>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</si>
  <si>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</si>
  <si>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</si>
  <si>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</si>
  <si>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</si>
  <si>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</si>
  <si>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</si>
  <si>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</si>
  <si>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</si>
  <si>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</si>
  <si>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</si>
  <si>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</si>
  <si>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</si>
  <si>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</si>
  <si>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</si>
  <si>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</si>
  <si>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</si>
  <si>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</si>
  <si>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</si>
  <si>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</si>
  <si>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</si>
  <si>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</si>
  <si>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</si>
  <si>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</si>
  <si>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</si>
  <si>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</si>
  <si>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</si>
  <si>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</si>
  <si>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</si>
  <si>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</si>
  <si>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</si>
  <si>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</si>
  <si>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</si>
  <si>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</si>
  <si>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</si>
  <si>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</si>
  <si>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</si>
  <si>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</si>
  <si>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</si>
  <si>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</si>
  <si>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</si>
  <si>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</si>
  <si>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</si>
  <si>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</si>
  <si>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</si>
  <si>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</si>
  <si>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</si>
  <si>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</si>
  <si>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</si>
  <si>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</si>
  <si>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</si>
  <si>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</si>
  <si>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</si>
  <si>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</si>
  <si>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</si>
  <si>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</si>
  <si>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</si>
  <si>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</si>
  <si>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</si>
  <si>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</si>
  <si>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</si>
  <si>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</si>
  <si>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</si>
  <si>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</si>
  <si>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</si>
  <si>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</si>
  <si>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</si>
  <si>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</si>
  <si>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</si>
  <si>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</si>
  <si>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</si>
  <si>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</si>
  <si>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</si>
  <si>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</si>
  <si>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</si>
  <si>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</si>
  <si>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</si>
  <si>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</si>
  <si>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</si>
  <si>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</si>
  <si>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</si>
  <si>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</si>
  <si>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</si>
  <si>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</si>
  <si>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</si>
  <si>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</si>
  <si>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</si>
  <si>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</si>
  <si>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</si>
  <si>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</si>
  <si>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</si>
  <si>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</si>
  <si>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</si>
  <si>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</si>
  <si>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</si>
  <si>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</si>
  <si>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</si>
  <si>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</si>
  <si>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</si>
  <si>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</si>
  <si>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</si>
  <si>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</si>
  <si>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</si>
  <si>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</si>
  <si>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</si>
  <si>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</si>
  <si>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</si>
  <si>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</si>
  <si>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</si>
  <si>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</si>
  <si>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</si>
  <si>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</si>
  <si>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</si>
  <si>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</si>
  <si>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</si>
  <si>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</si>
  <si>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</si>
  <si>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</si>
  <si>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</si>
  <si>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</si>
  <si>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</si>
  <si>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</si>
  <si>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</si>
  <si>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</si>
  <si>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</si>
  <si>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</si>
  <si>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</si>
  <si>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</si>
  <si>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</si>
  <si>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</si>
  <si>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</si>
  <si>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</si>
  <si>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</si>
  <si>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</si>
  <si>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</si>
  <si>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</si>
  <si>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</si>
  <si>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</si>
  <si>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</si>
  <si>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</si>
  <si>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</si>
  <si>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</si>
  <si>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</si>
  <si>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</si>
  <si>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</si>
  <si>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</si>
  <si>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</si>
  <si>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</si>
  <si>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</si>
  <si>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</si>
  <si>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</si>
  <si>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</si>
  <si>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</si>
  <si>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</si>
  <si>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</si>
  <si>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</si>
  <si>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</si>
  <si>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</si>
  <si>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</si>
  <si>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</si>
  <si>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</si>
  <si>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</si>
  <si>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</si>
  <si>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</si>
  <si>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</si>
  <si>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</si>
  <si>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</si>
  <si>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</si>
  <si>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</si>
  <si>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</si>
  <si>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</si>
  <si>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</si>
  <si>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</si>
  <si>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</si>
  <si>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</si>
  <si>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</si>
  <si>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</si>
  <si>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</si>
  <si>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</si>
  <si>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</si>
  <si>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</si>
  <si>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</si>
  <si>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</si>
  <si>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</si>
  <si>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</si>
  <si>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</si>
  <si>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</si>
  <si>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</si>
  <si>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</si>
  <si>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</si>
  <si>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</si>
  <si>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</si>
  <si>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</si>
  <si>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</si>
  <si>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</si>
  <si>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</si>
  <si>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</si>
  <si>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</si>
  <si>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</si>
  <si>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</si>
  <si>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</si>
  <si>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</si>
  <si>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</si>
  <si>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</si>
  <si>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</si>
  <si>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</si>
  <si>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</si>
  <si>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</si>
  <si>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</si>
  <si>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</si>
  <si>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</si>
  <si>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</si>
  <si>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</si>
  <si>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</si>
  <si>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</si>
  <si>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</si>
  <si>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</si>
  <si>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</si>
  <si>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</si>
  <si>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</si>
  <si>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</si>
  <si>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</si>
  <si>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</si>
  <si>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</si>
  <si>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</si>
  <si>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</si>
  <si>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</si>
  <si>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</si>
  <si>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</si>
  <si>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</si>
  <si>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</si>
  <si>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</si>
  <si>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</si>
  <si>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</si>
  <si>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</si>
  <si>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</si>
  <si>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</si>
  <si>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</si>
  <si>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</si>
  <si>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</si>
  <si>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</si>
  <si>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</si>
  <si>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</si>
  <si>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</si>
  <si>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</si>
  <si>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</si>
  <si>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</si>
  <si>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</si>
  <si>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</si>
  <si>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</si>
  <si>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</si>
  <si>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</si>
  <si>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</si>
  <si>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</si>
  <si>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</si>
  <si>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</si>
  <si>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</si>
  <si>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</si>
  <si>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</si>
  <si>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</si>
  <si>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</si>
  <si>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</si>
  <si>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</si>
  <si>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</si>
  <si>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</si>
  <si>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</si>
  <si>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</si>
  <si>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</si>
  <si>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</si>
  <si>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</si>
  <si>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</si>
  <si>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</si>
  <si>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</si>
  <si>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</si>
  <si>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</si>
  <si>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</si>
  <si>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</si>
  <si>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</si>
  <si>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</si>
  <si>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</si>
  <si>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</si>
  <si>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</si>
  <si>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</si>
  <si>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</si>
  <si>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</si>
  <si>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</si>
  <si>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</si>
  <si>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</si>
  <si>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</si>
  <si>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</si>
  <si>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</si>
  <si>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</si>
  <si>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</si>
  <si>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</si>
  <si>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</si>
  <si>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</si>
  <si>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</si>
  <si>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</si>
  <si>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</si>
  <si>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</si>
  <si>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</si>
  <si>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</si>
  <si>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</si>
  <si>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</si>
  <si>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</si>
  <si>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</si>
  <si>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</si>
  <si>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</si>
  <si>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</si>
  <si>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</si>
  <si>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</si>
  <si>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</si>
  <si>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</si>
  <si>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</si>
  <si>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</si>
  <si>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</si>
  <si>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</si>
  <si>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</si>
  <si>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</si>
  <si>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</si>
  <si>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</si>
  <si>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</si>
  <si>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</si>
  <si>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</si>
  <si>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</si>
  <si>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</si>
  <si>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</si>
  <si>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</si>
  <si>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</si>
  <si>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</si>
  <si>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</si>
  <si>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</si>
  <si>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</si>
  <si>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</si>
  <si>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</si>
  <si>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</si>
  <si>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</si>
  <si>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</si>
  <si>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</si>
  <si>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</si>
  <si>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</si>
  <si>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</si>
  <si>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</si>
  <si>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</si>
  <si>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</si>
  <si>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</si>
  <si>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</si>
  <si>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</si>
  <si>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</si>
  <si>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</si>
  <si>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</si>
  <si>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</si>
  <si>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</si>
  <si>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</si>
  <si>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</si>
  <si>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</si>
  <si>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</si>
  <si>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</si>
  <si>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</si>
  <si>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</si>
  <si>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</si>
  <si>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</si>
  <si>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</si>
  <si>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</si>
  <si>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</si>
  <si>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</si>
  <si>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</si>
  <si>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</si>
  <si>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</si>
  <si>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</si>
  <si>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</si>
  <si>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</si>
  <si>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</si>
  <si>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</si>
  <si>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</si>
  <si>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</si>
  <si>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</si>
  <si>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</si>
  <si>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</si>
  <si>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</si>
  <si>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</si>
  <si>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</si>
  <si>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</si>
  <si>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</si>
  <si>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</si>
  <si>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</si>
  <si>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</si>
  <si>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</si>
  <si>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</si>
  <si>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</si>
  <si>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</si>
  <si>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</si>
  <si>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</si>
  <si>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</si>
  <si>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</si>
  <si>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</si>
  <si>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</si>
  <si>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</si>
  <si>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</si>
  <si>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</si>
  <si>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</si>
  <si>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</si>
  <si>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</si>
  <si>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</si>
  <si>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</si>
  <si>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</si>
  <si>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</si>
  <si>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</si>
  <si>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</si>
  <si>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</si>
  <si>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</si>
  <si>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</si>
  <si>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</si>
  <si>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</si>
  <si>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</si>
  <si>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</si>
  <si>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</si>
  <si>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</si>
  <si>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</si>
  <si>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</si>
  <si>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</si>
  <si>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</si>
  <si>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</si>
  <si>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</si>
  <si>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</si>
  <si>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</si>
  <si>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</si>
  <si>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</si>
  <si>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</si>
  <si>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</si>
  <si>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</si>
  <si>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</si>
  <si>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</si>
  <si>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</si>
  <si>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</si>
  <si>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</si>
  <si>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</si>
  <si>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</si>
  <si>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</si>
  <si>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</si>
  <si>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</si>
  <si>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</si>
  <si>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</si>
  <si>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</si>
  <si>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</si>
  <si>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</si>
  <si>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</si>
  <si>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</si>
  <si>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</si>
  <si>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</si>
  <si>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</si>
  <si>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</si>
  <si>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</si>
  <si>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</si>
  <si>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</si>
  <si>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</si>
  <si>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</si>
  <si>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</si>
  <si>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</si>
  <si>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</si>
  <si>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</si>
  <si>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</si>
  <si>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</si>
  <si>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</si>
  <si>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</si>
  <si>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</si>
  <si>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</si>
  <si>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</si>
  <si>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</si>
  <si>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</si>
  <si>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</si>
  <si>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</si>
  <si>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</si>
  <si>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</si>
  <si>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</si>
  <si>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</si>
  <si>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</si>
  <si>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</si>
  <si>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</si>
  <si>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</si>
  <si>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</si>
  <si>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</si>
  <si>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</si>
  <si>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</si>
  <si>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</si>
  <si>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</si>
  <si>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</si>
  <si>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</si>
  <si>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</si>
  <si>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</si>
  <si>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</si>
  <si>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</si>
  <si>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</si>
  <si>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</si>
  <si>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</si>
  <si>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</si>
  <si>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</si>
  <si>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</si>
  <si>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</si>
  <si>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</si>
  <si>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</si>
  <si>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</si>
  <si>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</si>
  <si>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</si>
  <si>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</si>
  <si>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</si>
  <si>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</si>
  <si>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</si>
  <si>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</si>
  <si>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</si>
  <si>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</si>
  <si>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</si>
  <si>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</si>
  <si>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</si>
  <si>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</si>
  <si>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</si>
  <si>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</si>
  <si>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</si>
  <si>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</si>
  <si>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</si>
  <si>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</si>
  <si>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</si>
  <si>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</si>
  <si>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</si>
  <si>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</si>
  <si>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</si>
  <si>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</si>
  <si>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</si>
  <si>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</si>
  <si>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</si>
  <si>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</si>
  <si>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</si>
  <si>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</si>
  <si>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</si>
  <si>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</si>
  <si>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</si>
  <si>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</si>
  <si>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</si>
  <si>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</si>
  <si>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</si>
  <si>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</si>
  <si>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</si>
  <si>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</si>
  <si>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</si>
  <si>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</si>
  <si>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</si>
  <si>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</si>
  <si>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</si>
  <si>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</si>
  <si>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</si>
  <si>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</si>
  <si>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</si>
  <si>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</si>
  <si>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</si>
  <si>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</si>
  <si>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</si>
  <si>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</si>
  <si>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</si>
  <si>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</si>
  <si>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</si>
  <si>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</si>
  <si>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</si>
  <si>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</si>
  <si>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</si>
  <si>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</si>
  <si>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</si>
  <si>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</si>
  <si>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</si>
  <si>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</si>
  <si>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</si>
  <si>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</si>
  <si>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</si>
  <si>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</si>
  <si>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</si>
  <si>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</si>
  <si>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</si>
  <si>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</si>
  <si>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</si>
  <si>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</si>
  <si>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</si>
  <si>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</si>
  <si>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</si>
  <si>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</si>
  <si>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</si>
  <si>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</si>
  <si>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</si>
  <si>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</si>
  <si>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</si>
  <si>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</si>
  <si>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</si>
  <si>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</si>
  <si>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</si>
  <si>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</si>
  <si>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</si>
  <si>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</si>
  <si>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</si>
  <si>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</si>
  <si>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</si>
  <si>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</si>
  <si>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</si>
  <si>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</si>
  <si>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</si>
  <si>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</si>
  <si>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</si>
  <si>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</si>
  <si>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</si>
  <si>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</si>
  <si>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</si>
  <si>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</si>
  <si>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</si>
  <si>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</si>
  <si>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</si>
  <si>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</si>
  <si>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</si>
  <si>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</si>
  <si>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</si>
  <si>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</si>
  <si>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</si>
  <si>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</si>
  <si>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</si>
  <si>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</si>
  <si>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</si>
  <si>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</si>
  <si>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</si>
  <si>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</si>
  <si>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</si>
  <si>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</si>
  <si>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</si>
  <si>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</si>
  <si>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</si>
  <si>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</si>
  <si>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</si>
  <si>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</si>
  <si>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</si>
  <si>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</si>
  <si>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</si>
  <si>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</si>
  <si>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</si>
  <si>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</si>
  <si>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</si>
  <si>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</si>
  <si>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</si>
  <si>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</si>
  <si>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</si>
  <si>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</si>
  <si>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</si>
  <si>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</si>
  <si>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</si>
  <si>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</si>
  <si>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</si>
  <si>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</si>
  <si>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</si>
  <si>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</si>
  <si>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</si>
  <si>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</si>
  <si>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</si>
  <si>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</si>
  <si>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</si>
  <si>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</si>
  <si>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</si>
  <si>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</si>
  <si>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</si>
  <si>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</si>
  <si>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</si>
  <si>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</si>
  <si>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</si>
  <si>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</si>
  <si>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</si>
  <si>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</si>
  <si>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</si>
  <si>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</si>
  <si>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</si>
  <si>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</si>
  <si>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</si>
  <si>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</si>
  <si>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</si>
  <si>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</si>
  <si>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</si>
  <si>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</si>
  <si>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</si>
  <si>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</si>
  <si>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</si>
  <si>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</si>
  <si>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</si>
  <si>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</si>
  <si>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</si>
  <si>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</si>
  <si>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</si>
  <si>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</si>
  <si>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</si>
  <si>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</si>
  <si>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</si>
  <si>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</si>
  <si>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</si>
  <si>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</si>
  <si>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</si>
  <si>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</si>
  <si>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</si>
  <si>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</si>
  <si>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</si>
  <si>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</si>
  <si>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</si>
  <si>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</si>
  <si>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</si>
  <si>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</si>
  <si>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</si>
  <si>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</si>
  <si>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</si>
  <si>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</si>
  <si>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</si>
  <si>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</si>
  <si>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</si>
  <si>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</si>
  <si>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</si>
  <si>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</si>
  <si>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</si>
  <si>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</si>
  <si>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</si>
  <si>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</si>
  <si>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</si>
  <si>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</si>
  <si>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</si>
  <si>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</si>
  <si>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</si>
  <si>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</si>
  <si>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</si>
  <si>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</si>
  <si>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</si>
  <si>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</si>
  <si>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</si>
  <si>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</si>
  <si>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</si>
  <si>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</si>
  <si>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</si>
  <si>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</si>
  <si>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</si>
  <si>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</si>
  <si>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</si>
  <si>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</si>
  <si>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</si>
  <si>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</si>
  <si>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</si>
  <si>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</si>
  <si>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</si>
  <si>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</si>
  <si>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</si>
  <si>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</si>
  <si>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</si>
  <si>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</si>
  <si>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</si>
  <si>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</si>
  <si>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</si>
  <si>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</si>
  <si>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</si>
  <si>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</si>
  <si>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</si>
  <si>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</si>
  <si>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</si>
  <si>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</si>
  <si>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</si>
  <si>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</si>
  <si>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</si>
  <si>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</si>
  <si>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</si>
  <si>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</si>
  <si>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</si>
  <si>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</si>
  <si>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</si>
  <si>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</si>
  <si>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</si>
  <si>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</si>
  <si>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</si>
  <si>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</si>
  <si>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</si>
  <si>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</si>
  <si>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</si>
  <si>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</si>
  <si>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</si>
  <si>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</si>
  <si>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</si>
  <si>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</si>
  <si>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</si>
  <si>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</si>
  <si>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</si>
  <si>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</si>
  <si>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</si>
  <si>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</si>
  <si>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</si>
  <si>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</si>
  <si>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</si>
  <si>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</si>
  <si>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</si>
  <si>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</si>
  <si>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</si>
  <si>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</si>
  <si>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</si>
  <si>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</si>
  <si>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</si>
  <si>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</si>
  <si>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</si>
  <si>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</si>
  <si>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</si>
  <si>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</si>
  <si>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</si>
  <si>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</si>
  <si>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</si>
  <si>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</si>
  <si>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</si>
  <si>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</si>
  <si>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</si>
  <si>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</si>
  <si>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</si>
  <si>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</si>
  <si>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</si>
  <si>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</si>
  <si>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</si>
  <si>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</si>
  <si>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</si>
  <si>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</si>
  <si>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</si>
  <si>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</si>
  <si>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</si>
  <si>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</si>
  <si>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</si>
  <si>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</si>
  <si>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</si>
  <si>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</si>
  <si>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</si>
  <si>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</si>
  <si>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</si>
  <si>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</si>
  <si>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</si>
  <si>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</si>
  <si>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</si>
  <si>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</si>
  <si>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</si>
  <si>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</si>
  <si>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</si>
  <si>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</si>
  <si>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</si>
  <si>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</si>
  <si>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</si>
  <si>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</si>
  <si>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</si>
  <si>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</si>
  <si>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</si>
  <si>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</si>
  <si>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</si>
  <si>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</si>
  <si>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</si>
  <si>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</si>
  <si>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</si>
  <si>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</si>
  <si>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</si>
  <si>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</si>
  <si>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</si>
  <si>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</si>
  <si>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</si>
  <si>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</si>
  <si>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</si>
  <si>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</si>
  <si>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</si>
  <si>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</si>
  <si>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</si>
  <si>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</si>
  <si>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</si>
  <si>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</si>
  <si>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</si>
  <si>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</si>
  <si>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</si>
  <si>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</si>
  <si>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</si>
  <si>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</si>
  <si>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</si>
  <si>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</si>
  <si>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</si>
  <si>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</si>
  <si>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</si>
  <si>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</si>
  <si>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</si>
  <si>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</si>
  <si>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</si>
  <si>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</si>
  <si>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</si>
  <si>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</si>
  <si>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</si>
  <si>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</si>
  <si>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</si>
  <si>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</si>
  <si>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</si>
  <si>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</si>
  <si>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</si>
  <si>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</si>
  <si>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</si>
  <si>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</si>
  <si>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</si>
  <si>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</si>
  <si>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</si>
  <si>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</si>
  <si>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</si>
  <si>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</si>
  <si>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</si>
  <si>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</si>
  <si>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</si>
  <si>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</si>
  <si>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</si>
  <si>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</si>
  <si>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</si>
  <si>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</si>
  <si>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</si>
  <si>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</si>
  <si>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</si>
  <si>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</si>
  <si>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</si>
  <si>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</si>
  <si>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</si>
  <si>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</si>
  <si>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</si>
  <si>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</si>
  <si>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</si>
  <si>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</si>
  <si>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</si>
  <si>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</si>
  <si>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</si>
  <si>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</si>
  <si>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</si>
  <si>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</si>
  <si>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</si>
  <si>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</si>
  <si>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</si>
  <si>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</si>
  <si>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</si>
  <si>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</si>
  <si>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</si>
  <si>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</si>
  <si>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</si>
  <si>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</si>
  <si>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</si>
  <si>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</si>
  <si>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</si>
  <si>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</si>
  <si>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</si>
  <si>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</si>
  <si>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</si>
  <si>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</si>
  <si>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</si>
  <si>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</si>
  <si>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</si>
  <si>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</si>
  <si>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</si>
  <si>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</si>
  <si>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</si>
  <si>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</si>
  <si>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</si>
  <si>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</si>
  <si>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</si>
  <si>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</si>
  <si>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</si>
  <si>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</si>
  <si>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</si>
  <si>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</si>
  <si>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</si>
  <si>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</si>
  <si>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</si>
  <si>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</si>
  <si>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</si>
  <si>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</si>
  <si>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</si>
  <si>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</si>
  <si>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</si>
  <si>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</si>
  <si>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</si>
  <si>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</si>
  <si>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</si>
  <si>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</si>
  <si>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</si>
  <si>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</si>
  <si>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</si>
  <si>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</si>
  <si>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</si>
  <si>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</si>
  <si>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</si>
  <si>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</si>
  <si>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</si>
  <si>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</si>
  <si>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</si>
  <si>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</si>
  <si>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</si>
  <si>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</si>
  <si>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</si>
  <si>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</si>
  <si>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</si>
  <si>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</si>
  <si>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</si>
  <si>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</si>
  <si>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</si>
  <si>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</si>
  <si>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</si>
  <si>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</si>
  <si>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</si>
  <si>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</si>
  <si>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</si>
  <si>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</si>
  <si>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</si>
  <si>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</si>
  <si>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</si>
  <si>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</si>
  <si>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</si>
  <si>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</si>
  <si>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</si>
  <si>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</si>
  <si>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</si>
  <si>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</si>
  <si>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</si>
  <si>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</si>
  <si>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</si>
  <si>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</si>
  <si>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</si>
  <si>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</si>
  <si>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</si>
  <si>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</si>
  <si>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</si>
  <si>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</si>
  <si>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</si>
  <si>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</si>
  <si>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</si>
  <si>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</si>
  <si>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</si>
  <si>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</si>
  <si>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</si>
  <si>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</si>
  <si>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</si>
  <si>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</si>
  <si>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</si>
  <si>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</si>
  <si>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</si>
  <si>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</si>
  <si>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</si>
  <si>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</si>
  <si>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</si>
  <si>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</si>
  <si>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</si>
  <si>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</si>
  <si>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</si>
  <si>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</si>
  <si>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</si>
  <si>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</si>
  <si>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</si>
  <si>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</si>
  <si>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</si>
  <si>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</si>
  <si>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</si>
  <si>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</si>
  <si>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</si>
  <si>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</si>
  <si>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</si>
  <si>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</si>
  <si>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</si>
  <si>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</si>
  <si>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</si>
  <si>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</si>
  <si>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</si>
  <si>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</si>
  <si>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</si>
  <si>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</si>
  <si>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</si>
  <si>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</si>
  <si>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</si>
  <si>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</si>
  <si>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</si>
  <si>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</si>
  <si>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</si>
  <si>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</si>
  <si>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</si>
  <si>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</si>
  <si>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</si>
  <si>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</si>
  <si>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</si>
  <si>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</si>
  <si>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</si>
  <si>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</si>
  <si>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</si>
  <si>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</si>
  <si>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</si>
  <si>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</si>
  <si>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</si>
  <si>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</si>
  <si>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</si>
  <si>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</si>
  <si>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</si>
  <si>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</si>
  <si>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</si>
  <si>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</si>
  <si>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</si>
  <si>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</si>
  <si>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</si>
  <si>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</si>
  <si>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</si>
  <si>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</si>
  <si>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</si>
  <si>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</si>
  <si>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</si>
  <si>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</si>
  <si>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</si>
  <si>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</si>
  <si>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</si>
  <si>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</si>
  <si>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</si>
  <si>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</si>
  <si>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</si>
  <si>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</si>
  <si>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</si>
  <si>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</si>
  <si>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</si>
  <si>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</si>
  <si>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</si>
  <si>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</si>
  <si>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</si>
  <si>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</si>
  <si>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</si>
  <si>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</si>
  <si>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</si>
  <si>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</si>
  <si>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</si>
  <si>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</si>
  <si>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</si>
  <si>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</si>
  <si>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</si>
  <si>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</si>
  <si>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</si>
  <si>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</si>
  <si>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</si>
  <si>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</si>
  <si>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</si>
  <si>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</si>
  <si>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</si>
  <si>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</si>
  <si>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</si>
  <si>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</si>
  <si>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</si>
  <si>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</si>
  <si>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</si>
  <si>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</si>
  <si>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</si>
  <si>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</si>
  <si>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</si>
  <si>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</si>
  <si>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</si>
  <si>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</si>
  <si>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</si>
  <si>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</si>
  <si>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</si>
  <si>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</si>
  <si>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</si>
  <si>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</si>
  <si>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</si>
  <si>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</si>
  <si>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</si>
  <si>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</si>
  <si>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</si>
  <si>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</si>
  <si>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</si>
  <si>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</si>
  <si>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</si>
  <si>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</si>
  <si>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</si>
  <si>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</si>
  <si>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</si>
  <si>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</si>
  <si>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</si>
  <si>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</si>
  <si>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</si>
  <si>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</si>
  <si>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</si>
  <si>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</si>
  <si>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</si>
  <si>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</si>
  <si>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</si>
  <si>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</si>
  <si>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</si>
  <si>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</si>
  <si>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</si>
  <si>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</si>
  <si>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</si>
  <si>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</si>
  <si>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</si>
  <si>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</si>
  <si>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</si>
  <si>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</si>
  <si>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</si>
  <si>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</si>
  <si>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</si>
  <si>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</si>
  <si>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</si>
  <si>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</si>
  <si>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</si>
  <si>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</si>
  <si>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</si>
  <si>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</si>
  <si>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</si>
  <si>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</si>
  <si>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</si>
  <si>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</si>
  <si>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</si>
  <si>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</si>
  <si>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</si>
  <si>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</si>
  <si>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</si>
  <si>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</si>
  <si>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</si>
  <si>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</si>
  <si>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</si>
  <si>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</si>
  <si>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</si>
  <si>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</si>
  <si>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</si>
  <si>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</si>
  <si>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</si>
  <si>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</si>
  <si>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</si>
  <si>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</si>
  <si>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</si>
  <si>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</si>
  <si>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</si>
  <si>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</si>
  <si>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</si>
  <si>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</si>
  <si>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</si>
  <si>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</si>
  <si>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</si>
  <si>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</si>
  <si>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</si>
  <si>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</si>
  <si>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</si>
  <si>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</si>
  <si>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</si>
  <si>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</si>
  <si>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</si>
  <si>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</si>
  <si>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</si>
  <si>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</si>
  <si>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</si>
  <si>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</si>
  <si>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</si>
  <si>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</si>
  <si>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</si>
  <si>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</si>
  <si>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</si>
  <si>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</si>
  <si>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</si>
  <si>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</si>
  <si>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</si>
  <si>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</si>
  <si>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</si>
  <si>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</si>
  <si>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</si>
  <si>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</si>
  <si>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</si>
  <si>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</si>
  <si>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</si>
  <si>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</si>
  <si>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</si>
  <si>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</si>
  <si>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</si>
  <si>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</si>
  <si>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</si>
  <si>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</si>
  <si>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</si>
  <si>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</si>
  <si>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</si>
  <si>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</si>
  <si>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</si>
  <si>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</si>
  <si>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</si>
  <si>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</si>
  <si>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</si>
  <si>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</si>
  <si>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</si>
  <si>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</si>
  <si>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</si>
  <si>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</si>
  <si>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</si>
  <si>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</si>
  <si>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</si>
  <si>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</si>
  <si>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</si>
  <si>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</si>
  <si>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</si>
  <si>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</si>
  <si>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</si>
  <si>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</si>
  <si>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</si>
  <si>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</si>
  <si>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</si>
  <si>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</si>
  <si>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</si>
  <si>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</si>
  <si>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</si>
  <si>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</si>
  <si>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</si>
  <si>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</si>
  <si>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</si>
  <si>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</si>
  <si>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</si>
  <si>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</si>
  <si>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</si>
  <si>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</si>
  <si>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</si>
  <si>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</si>
  <si>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</si>
  <si>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</si>
  <si>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</si>
  <si>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</si>
  <si>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</si>
  <si>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</si>
  <si>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</si>
  <si>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</si>
  <si>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</si>
  <si>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</si>
  <si>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</si>
  <si>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</si>
  <si>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</si>
  <si>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</si>
  <si>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</si>
  <si>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</si>
  <si>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</si>
  <si>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</si>
  <si>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</si>
  <si>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</si>
  <si>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</si>
  <si>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</si>
  <si>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</si>
  <si>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</si>
  <si>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</si>
  <si>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</si>
  <si>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</si>
  <si>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</si>
  <si>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</si>
  <si>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</si>
  <si>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</si>
  <si>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</si>
  <si>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</si>
  <si>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</si>
  <si>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</si>
  <si>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</si>
  <si>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</si>
  <si>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</si>
  <si>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</si>
  <si>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</si>
  <si>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</si>
  <si>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</si>
  <si>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</si>
  <si>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</si>
  <si>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</si>
  <si>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</si>
  <si>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</si>
  <si>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</si>
  <si>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</si>
  <si>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</si>
  <si>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</si>
  <si>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</si>
  <si>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</si>
  <si>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</si>
  <si>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</si>
  <si>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</si>
  <si>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</si>
  <si>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</si>
  <si>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</si>
  <si>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</si>
  <si>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</si>
  <si>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</si>
  <si>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</si>
  <si>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</si>
  <si>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</si>
  <si>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</si>
  <si>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</si>
  <si>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</si>
  <si>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</si>
  <si>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</si>
  <si>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</si>
  <si>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</si>
  <si>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</si>
  <si>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</si>
  <si>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</si>
  <si>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</si>
  <si>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</si>
  <si>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</si>
  <si>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</si>
  <si>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</si>
  <si>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</si>
  <si>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</si>
  <si>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</si>
  <si>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</si>
  <si>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</si>
  <si>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</si>
  <si>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</si>
  <si>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</si>
  <si>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</si>
  <si>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</si>
  <si>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</si>
  <si>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</si>
  <si>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</si>
  <si>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</si>
  <si>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</si>
  <si>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</si>
  <si>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</si>
  <si>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</si>
  <si>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</si>
  <si>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</si>
  <si>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</si>
  <si>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</si>
  <si>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</si>
  <si>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</si>
  <si>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</si>
  <si>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</si>
  <si>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</si>
  <si>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</si>
  <si>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</si>
  <si>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</si>
  <si>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</si>
  <si>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</si>
  <si>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</si>
  <si>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</si>
  <si>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</si>
  <si>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</si>
  <si>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</si>
  <si>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</si>
  <si>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</si>
  <si>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</si>
  <si>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</si>
  <si>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</si>
  <si>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</si>
  <si>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</si>
  <si>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</si>
  <si>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</si>
  <si>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</si>
  <si>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</si>
  <si>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</si>
  <si>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</si>
  <si>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</si>
  <si>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</si>
  <si>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</si>
  <si>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</si>
  <si>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</si>
  <si>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</si>
  <si>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</si>
  <si>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</si>
  <si>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</si>
  <si>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</si>
  <si>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</si>
  <si>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</si>
  <si>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</si>
  <si>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</si>
  <si>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</si>
  <si>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</si>
  <si>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</si>
  <si>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</si>
  <si>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</si>
  <si>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</si>
  <si>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</si>
  <si>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</si>
  <si>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</si>
  <si>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</si>
  <si>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</si>
  <si>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</si>
  <si>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</si>
  <si>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</si>
  <si>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</si>
  <si>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</si>
  <si>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</si>
  <si>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</si>
  <si>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</si>
  <si>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</si>
  <si>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</si>
  <si>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</si>
  <si>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</si>
  <si>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</si>
  <si>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</si>
  <si>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</si>
  <si>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</si>
  <si>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</si>
  <si>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</si>
  <si>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</si>
  <si>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</si>
  <si>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</si>
  <si>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</si>
  <si>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</si>
  <si>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</si>
  <si>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</si>
  <si>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</si>
  <si>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</si>
  <si>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</si>
  <si>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</si>
  <si>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</si>
  <si>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</si>
  <si>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</si>
  <si>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</si>
  <si>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</si>
  <si>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</si>
  <si>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</si>
  <si>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</si>
  <si>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</si>
  <si>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</si>
  <si>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</si>
  <si>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</si>
  <si>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</si>
  <si>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</si>
  <si>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</si>
  <si>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</si>
  <si>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</si>
  <si>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</si>
  <si>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</si>
  <si>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</si>
  <si>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</si>
  <si>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</si>
  <si>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</si>
  <si>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</si>
  <si>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</si>
  <si>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</si>
  <si>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</si>
  <si>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</si>
  <si>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</si>
  <si>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</si>
  <si>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</si>
  <si>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</si>
  <si>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</si>
  <si>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</si>
  <si>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</si>
  <si>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</si>
  <si>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</si>
  <si>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</si>
  <si>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</si>
  <si>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</si>
  <si>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</si>
  <si>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</si>
  <si>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</si>
  <si>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</si>
  <si>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</si>
  <si>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</si>
  <si>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</si>
  <si>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</si>
  <si>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</si>
  <si>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</si>
  <si>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</si>
  <si>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</si>
  <si>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</si>
  <si>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</si>
  <si>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</si>
  <si>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</si>
  <si>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</si>
  <si>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</si>
  <si>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</si>
  <si>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</si>
  <si>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</si>
  <si>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</si>
  <si>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</si>
  <si>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</si>
  <si>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</si>
  <si>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</si>
  <si>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</si>
  <si>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</si>
  <si>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</si>
  <si>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</si>
  <si>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</si>
  <si>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</si>
  <si>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</si>
  <si>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</si>
  <si>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</si>
  <si>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</si>
  <si>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</si>
  <si>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</si>
  <si>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</si>
  <si>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</si>
  <si>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</si>
  <si>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</si>
  <si>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</si>
  <si>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</si>
  <si>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</si>
  <si>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</si>
  <si>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</si>
  <si>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</si>
  <si>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</si>
  <si>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</si>
  <si>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</si>
  <si>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</si>
  <si>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</si>
  <si>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</si>
  <si>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</si>
  <si>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</si>
  <si>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</si>
  <si>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</si>
  <si>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</si>
  <si>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</si>
  <si>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</si>
  <si>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</si>
  <si>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</si>
  <si>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</si>
  <si>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</si>
  <si>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</si>
  <si>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</si>
  <si>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</si>
  <si>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</si>
  <si>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</si>
  <si>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</si>
  <si>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</si>
  <si>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</si>
  <si>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</si>
  <si>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</si>
  <si>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</si>
  <si>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</si>
  <si>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</si>
  <si>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</si>
  <si>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</si>
  <si>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</si>
  <si>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</si>
  <si>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</si>
  <si>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</si>
  <si>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</si>
  <si>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</si>
  <si>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</si>
  <si>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</si>
  <si>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</si>
  <si>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</si>
  <si>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</si>
  <si>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</si>
  <si>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</si>
  <si>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</si>
  <si>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</si>
  <si>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</si>
  <si>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</si>
  <si>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</si>
  <si>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</si>
  <si>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</si>
  <si>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</si>
  <si>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</si>
  <si>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</si>
  <si>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</si>
  <si>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</si>
  <si>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</si>
  <si>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</si>
  <si>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</si>
  <si>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</si>
  <si>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</si>
  <si>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</si>
  <si>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</si>
  <si>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</si>
  <si>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</si>
  <si>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</si>
  <si>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</si>
  <si>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</si>
  <si>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</si>
  <si>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</si>
  <si>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</si>
  <si>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</si>
  <si>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</si>
  <si>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</si>
  <si>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</si>
  <si>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</si>
  <si>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</si>
  <si>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</si>
  <si>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</si>
  <si>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</si>
  <si>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</si>
  <si>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</si>
  <si>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</si>
  <si>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</si>
  <si>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</si>
  <si>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</si>
  <si>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</si>
  <si>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</si>
  <si>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</si>
  <si>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</si>
  <si>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</si>
  <si>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</si>
  <si>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</si>
  <si>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</si>
  <si>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</si>
  <si>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</si>
  <si>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</si>
  <si>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</si>
  <si>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</si>
  <si>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</si>
  <si>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</si>
  <si>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</si>
  <si>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</si>
  <si>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</si>
  <si>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</si>
  <si>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</si>
  <si>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</si>
  <si>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</si>
  <si>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</si>
  <si>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</si>
  <si>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</si>
  <si>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</si>
  <si>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</si>
  <si>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</si>
  <si>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</si>
  <si>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</si>
  <si>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</si>
  <si>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</si>
  <si>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</si>
  <si>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</si>
  <si>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</si>
  <si>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</si>
  <si>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</si>
  <si>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</si>
  <si>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</si>
  <si>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</si>
  <si>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</si>
  <si>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</si>
  <si>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</si>
  <si>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</si>
  <si>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</si>
  <si>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</si>
  <si>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</si>
  <si>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</si>
  <si>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</si>
  <si>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</si>
  <si>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</si>
  <si>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</si>
  <si>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</si>
  <si>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</si>
  <si>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</si>
  <si>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</si>
  <si>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</si>
  <si>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</si>
  <si>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</si>
  <si>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</si>
  <si>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</si>
  <si>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</si>
  <si>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</si>
  <si>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</si>
  <si>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</si>
  <si>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</si>
  <si>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</si>
  <si>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</si>
  <si>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</si>
  <si>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</si>
  <si>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</si>
  <si>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</si>
  <si>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</si>
  <si>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</si>
  <si>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</si>
  <si>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</si>
  <si>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</si>
  <si>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</si>
  <si>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</si>
  <si>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</si>
  <si>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</si>
  <si>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</si>
  <si>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</si>
  <si>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</si>
  <si>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</si>
  <si>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</si>
  <si>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</si>
  <si>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</si>
  <si>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</si>
  <si>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</si>
  <si>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</si>
  <si>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</si>
  <si>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</si>
  <si>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</si>
  <si>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</si>
  <si>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</si>
  <si>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</si>
  <si>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</si>
  <si>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</si>
  <si>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</si>
  <si>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</si>
  <si>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</si>
  <si>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</si>
  <si>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</si>
  <si>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</si>
  <si>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</si>
  <si>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</si>
  <si>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</si>
  <si>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</si>
  <si>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</si>
  <si>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</si>
  <si>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</si>
  <si>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</si>
  <si>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</si>
  <si>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</si>
  <si>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</si>
  <si>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</si>
  <si>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</si>
  <si>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</si>
  <si>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</si>
  <si>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</si>
  <si>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</si>
  <si>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</si>
  <si>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</si>
  <si>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</si>
  <si>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</si>
  <si>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</si>
  <si>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</si>
  <si>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</si>
  <si>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</si>
  <si>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</si>
  <si>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</si>
  <si>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</si>
  <si>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</si>
  <si>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</si>
  <si>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</si>
  <si>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</si>
  <si>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</si>
  <si>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</si>
  <si>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</si>
  <si>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</si>
  <si>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</si>
  <si>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</si>
  <si>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</si>
  <si>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</si>
  <si>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</si>
  <si>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</si>
  <si>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</si>
  <si>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</si>
  <si>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</si>
  <si>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</si>
  <si>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</si>
  <si>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</si>
  <si>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</si>
  <si>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</si>
  <si>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</si>
  <si>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</si>
  <si>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</si>
  <si>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</si>
  <si>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</si>
  <si>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</si>
  <si>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</si>
  <si>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</si>
  <si>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</si>
  <si>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</si>
  <si>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</si>
  <si>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</si>
  <si>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</si>
  <si>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</si>
  <si>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</si>
  <si>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</si>
  <si>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</si>
  <si>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</si>
  <si>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</si>
  <si>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</si>
  <si>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</si>
  <si>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</si>
  <si>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</si>
  <si>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</si>
  <si>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</si>
  <si>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</si>
  <si>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</si>
  <si>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</si>
  <si>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</si>
  <si>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</si>
  <si>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</si>
  <si>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</si>
  <si>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</si>
  <si>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</si>
  <si>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</si>
  <si>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</si>
  <si>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</si>
  <si>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</si>
  <si>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</si>
  <si>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</si>
  <si>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</si>
  <si>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</si>
  <si>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</si>
  <si>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</si>
  <si>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</si>
  <si>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</si>
  <si>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</si>
  <si>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</si>
  <si>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</si>
  <si>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</si>
  <si>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</si>
  <si>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</si>
  <si>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</si>
  <si>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</si>
  <si>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</si>
  <si>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</si>
  <si>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</si>
  <si>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</si>
  <si>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</si>
  <si>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</si>
  <si>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</si>
  <si>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</si>
  <si>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</si>
  <si>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</si>
  <si>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</si>
  <si>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</si>
  <si>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</si>
  <si>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</si>
  <si>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</si>
  <si>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</si>
  <si>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</si>
  <si>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</si>
  <si>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</si>
  <si>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</si>
  <si>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</si>
  <si>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</si>
  <si>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</si>
  <si>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</si>
  <si>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</si>
  <si>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</si>
  <si>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</si>
  <si>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</si>
  <si>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</si>
  <si>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</si>
  <si>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</si>
  <si>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</si>
  <si>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</si>
  <si>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</si>
  <si>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</si>
  <si>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</si>
  <si>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</si>
  <si>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</si>
  <si>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</si>
  <si>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</si>
  <si>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</si>
  <si>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</si>
  <si>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</si>
  <si>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</si>
  <si>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</si>
  <si>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</si>
  <si>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</si>
  <si>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</si>
  <si>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</si>
  <si>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</si>
  <si>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</si>
  <si>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</si>
  <si>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</si>
  <si>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</si>
  <si>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</si>
  <si>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</si>
  <si>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</si>
  <si>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</si>
  <si>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</si>
  <si>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</si>
  <si>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</si>
  <si>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</si>
  <si>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</si>
  <si>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</si>
  <si>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</si>
  <si>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</si>
  <si>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</si>
  <si>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</si>
  <si>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</si>
  <si>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</si>
  <si>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</si>
  <si>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</si>
  <si>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</si>
  <si>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</si>
  <si>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</si>
  <si>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</si>
  <si>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</si>
  <si>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</si>
  <si>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</si>
  <si>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</si>
  <si>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</si>
  <si>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</si>
  <si>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</si>
  <si>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</si>
  <si>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</si>
  <si>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</si>
  <si>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</si>
  <si>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</si>
  <si>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</si>
  <si>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</si>
  <si>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</si>
  <si>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</si>
  <si>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</si>
  <si>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</si>
  <si>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</si>
  <si>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</si>
  <si>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</si>
  <si>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</si>
  <si>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</si>
  <si>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</si>
  <si>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</si>
  <si>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</si>
  <si>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</si>
  <si>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</si>
  <si>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</si>
  <si>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</si>
  <si>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</si>
  <si>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</si>
  <si>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</si>
  <si>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</si>
  <si>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</si>
  <si>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</si>
  <si>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</si>
  <si>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</si>
  <si>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</si>
  <si>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</si>
  <si>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</si>
  <si>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</si>
  <si>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</si>
  <si>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</si>
  <si>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</si>
  <si>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</si>
  <si>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</si>
  <si>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</si>
  <si>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</si>
  <si>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</si>
  <si>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</si>
  <si>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</si>
  <si>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</si>
  <si>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</si>
  <si>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</si>
  <si>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</si>
  <si>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</si>
  <si>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</si>
  <si>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</si>
  <si>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</si>
  <si>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</si>
  <si>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</si>
  <si>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</si>
  <si>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</si>
  <si>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</si>
  <si>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</si>
  <si>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</si>
  <si>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</si>
  <si>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</si>
  <si>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</si>
  <si>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</si>
  <si>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</si>
  <si>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</si>
  <si>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</si>
  <si>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</si>
  <si>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</si>
  <si>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</si>
  <si>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</si>
  <si>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</si>
  <si>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</si>
  <si>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</si>
  <si>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</si>
  <si>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</si>
  <si>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</si>
  <si>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</si>
  <si>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</si>
  <si>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</si>
  <si>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</si>
  <si>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</si>
  <si>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</si>
  <si>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</si>
  <si>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</si>
  <si>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</si>
  <si>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</si>
  <si>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</si>
  <si>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</si>
  <si>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</si>
  <si>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</si>
  <si>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</si>
  <si>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</si>
  <si>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</si>
  <si>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</si>
  <si>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</si>
  <si>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</si>
  <si>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</si>
  <si>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</si>
  <si>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</si>
  <si>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</si>
  <si>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</si>
  <si>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</si>
  <si>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</si>
  <si>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</si>
  <si>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</si>
  <si>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</si>
  <si>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</si>
  <si>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</si>
  <si>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</si>
  <si>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</si>
  <si>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</si>
  <si>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</si>
  <si>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</si>
  <si>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</si>
  <si>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</si>
  <si>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</si>
  <si>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</si>
  <si>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</si>
  <si>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</si>
  <si>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</si>
  <si>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</si>
  <si>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</si>
  <si>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</si>
  <si>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</si>
  <si>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</si>
  <si>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</si>
  <si>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</si>
  <si>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</si>
  <si>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</si>
  <si>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</si>
  <si>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</si>
  <si>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</si>
  <si>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</si>
  <si>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</si>
  <si>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</si>
  <si>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</si>
  <si>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</si>
  <si>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</si>
  <si>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</si>
  <si>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</si>
  <si>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</si>
  <si>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</si>
  <si>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</si>
  <si>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</si>
  <si>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</si>
  <si>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</si>
  <si>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</si>
  <si>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</si>
  <si>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</si>
  <si>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</si>
  <si>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</si>
  <si>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</si>
  <si>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</si>
  <si>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</si>
  <si>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</si>
  <si>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</si>
  <si>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</si>
  <si>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</si>
  <si>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</si>
  <si>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</si>
  <si>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</si>
  <si>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</si>
  <si>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</si>
  <si>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</si>
  <si>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</si>
  <si>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</si>
  <si>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</si>
  <si>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</si>
  <si>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</si>
  <si>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</si>
  <si>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</si>
  <si>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</si>
  <si>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</si>
  <si>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</si>
  <si>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</si>
  <si>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</si>
  <si>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</si>
  <si>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</si>
  <si>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</si>
  <si>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</si>
  <si>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</si>
  <si>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</si>
  <si>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</si>
  <si>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</si>
  <si>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</si>
  <si>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</si>
  <si>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</si>
  <si>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</si>
  <si>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</si>
  <si>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</si>
  <si>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</si>
  <si>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</si>
  <si>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</si>
  <si>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</si>
  <si>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</si>
  <si>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</si>
  <si>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</si>
  <si>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</si>
  <si>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</si>
  <si>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</si>
  <si>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</si>
  <si>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</si>
  <si>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</si>
  <si>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</si>
  <si>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</si>
  <si>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</si>
  <si>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</si>
  <si>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</si>
  <si>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</si>
  <si>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</si>
  <si>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</si>
  <si>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</si>
  <si>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</si>
  <si>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</si>
  <si>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</si>
  <si>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</si>
  <si>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</si>
  <si>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</si>
  <si>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</si>
  <si>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</si>
  <si>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</si>
  <si>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</si>
  <si>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</si>
  <si>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</si>
  <si>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</si>
  <si>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</si>
  <si>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</si>
  <si>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</si>
  <si>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</si>
  <si>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</si>
  <si>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</si>
  <si>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</si>
  <si>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</si>
  <si>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</si>
  <si>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</si>
  <si>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</si>
  <si>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</si>
  <si>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</si>
  <si>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</si>
  <si>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</si>
  <si>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</si>
  <si>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</si>
  <si>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</si>
  <si>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</si>
  <si>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</si>
  <si>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</si>
  <si>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</si>
  <si>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</si>
  <si>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</si>
  <si>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</si>
  <si>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</si>
  <si>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</si>
  <si>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</si>
  <si>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</si>
  <si>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</si>
  <si>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</si>
  <si>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</si>
  <si>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</si>
  <si>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</si>
  <si>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</si>
  <si>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</si>
  <si>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</si>
  <si>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</si>
  <si>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</si>
  <si>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</si>
  <si>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</si>
  <si>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</si>
  <si>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</si>
  <si>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</si>
  <si>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</si>
  <si>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</si>
  <si>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</si>
  <si>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</si>
  <si>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</si>
  <si>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</si>
  <si>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</si>
  <si>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</si>
  <si>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</si>
  <si>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</si>
  <si>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</si>
  <si>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</si>
  <si>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</si>
  <si>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</si>
  <si>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</si>
  <si>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</si>
  <si>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</si>
  <si>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</si>
  <si>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</si>
  <si>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</si>
  <si>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</si>
  <si>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</si>
  <si>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</si>
  <si>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</si>
  <si>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</si>
  <si>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</si>
  <si>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</si>
  <si>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</si>
  <si>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</si>
  <si>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</si>
  <si>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</si>
  <si>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</si>
  <si>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</si>
  <si>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</si>
  <si>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</si>
  <si>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</si>
  <si>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</si>
  <si>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</si>
  <si>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</si>
  <si>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</si>
  <si>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</si>
  <si>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</si>
  <si>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</si>
  <si>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</si>
  <si>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</si>
  <si>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</si>
  <si>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</si>
  <si>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</si>
  <si>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</si>
  <si>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</si>
  <si>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</si>
  <si>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</si>
  <si>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</si>
  <si>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</si>
  <si>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</si>
  <si>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</si>
  <si>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</si>
  <si>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</si>
  <si>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</si>
  <si>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</si>
  <si>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</si>
  <si>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</si>
  <si>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</si>
  <si>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</si>
  <si>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</si>
  <si>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</si>
  <si>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</si>
  <si>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</si>
  <si>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</si>
  <si>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</si>
  <si>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</si>
  <si>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</si>
  <si>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</si>
  <si>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</si>
  <si>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</si>
  <si>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</si>
  <si>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</si>
  <si>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</si>
  <si>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</si>
  <si>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</si>
  <si>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</si>
  <si>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</si>
  <si>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</si>
  <si>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</si>
  <si>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</si>
  <si>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</si>
  <si>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</si>
  <si>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</si>
  <si>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</si>
  <si>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</si>
  <si>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</si>
  <si>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</si>
  <si>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</si>
  <si>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</si>
  <si>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</si>
  <si>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</si>
  <si>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</si>
  <si>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</si>
  <si>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</si>
  <si>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</si>
  <si>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</si>
  <si>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</si>
  <si>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</si>
  <si>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</si>
  <si>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</si>
  <si>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</si>
  <si>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</si>
  <si>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</si>
  <si>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</si>
  <si>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</si>
  <si>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</si>
  <si>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</si>
  <si>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</si>
  <si>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</si>
  <si>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</si>
  <si>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</si>
  <si>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</si>
  <si>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</si>
  <si>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</si>
  <si>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</si>
  <si>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</si>
  <si>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</si>
  <si>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</si>
  <si>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</si>
  <si>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</si>
  <si>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</si>
  <si>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</si>
  <si>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</si>
  <si>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</si>
  <si>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</si>
  <si>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</si>
  <si>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</si>
  <si>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</si>
  <si>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</si>
  <si>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</si>
  <si>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</si>
  <si>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</si>
  <si>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</si>
  <si>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</si>
  <si>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</si>
  <si>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</si>
  <si>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</si>
  <si>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</si>
  <si>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</si>
  <si>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</si>
  <si>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</si>
  <si>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</si>
  <si>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</si>
  <si>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</si>
  <si>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</si>
  <si>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</si>
  <si>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</si>
  <si>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</si>
  <si>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</si>
  <si>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</si>
  <si>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</si>
  <si>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</si>
  <si>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</si>
  <si>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</si>
  <si>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</si>
  <si>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</si>
  <si>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</si>
  <si>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</si>
  <si>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</si>
  <si>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</si>
  <si>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</si>
  <si>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</si>
  <si>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</si>
  <si>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</si>
  <si>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</si>
  <si>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</si>
  <si>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</si>
  <si>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</si>
  <si>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</si>
  <si>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</si>
  <si>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</si>
  <si>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</si>
  <si>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</si>
  <si>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</si>
  <si>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</si>
  <si>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</si>
  <si>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</si>
  <si>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</si>
  <si>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</si>
  <si>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</si>
  <si>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</si>
  <si>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</si>
  <si>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</si>
  <si>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</si>
  <si>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</si>
  <si>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</si>
  <si>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</si>
  <si>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</si>
  <si>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</si>
  <si>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</si>
  <si>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</si>
  <si>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</si>
  <si>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</si>
  <si>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</si>
  <si>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</si>
  <si>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</si>
  <si>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</si>
  <si>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</si>
  <si>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</si>
  <si>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</si>
  <si>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</si>
  <si>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</si>
  <si>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</si>
  <si>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</si>
  <si>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</si>
  <si>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</si>
  <si>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</si>
  <si>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</si>
  <si>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</si>
  <si>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</si>
  <si>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</si>
  <si>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</si>
  <si>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</si>
  <si>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</si>
  <si>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</si>
  <si>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</si>
  <si>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</si>
  <si>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</si>
  <si>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</si>
  <si>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</si>
  <si>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</si>
  <si>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</si>
  <si>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</si>
  <si>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</si>
  <si>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</si>
  <si>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</si>
  <si>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</si>
  <si>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</si>
  <si>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</si>
  <si>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</si>
  <si>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</si>
  <si>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</si>
  <si>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</si>
  <si>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</si>
  <si>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</si>
  <si>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</si>
  <si>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</si>
  <si>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</si>
  <si>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</si>
  <si>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</si>
  <si>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</si>
  <si>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</si>
  <si>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</si>
  <si>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</si>
  <si>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</si>
  <si>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</si>
  <si>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</si>
  <si>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</si>
  <si>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</si>
  <si>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</si>
  <si>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</si>
  <si>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</si>
  <si>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</si>
  <si>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</si>
  <si>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</si>
  <si>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</si>
  <si>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</si>
  <si>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</si>
  <si>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</si>
  <si>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</si>
  <si>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</si>
  <si>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</si>
  <si>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</si>
  <si>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</si>
  <si>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</si>
  <si>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</si>
  <si>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</si>
  <si>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</si>
  <si>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</si>
  <si>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</si>
  <si>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</si>
  <si>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</si>
  <si>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</si>
  <si>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</si>
  <si>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</si>
  <si>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</si>
  <si>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</si>
  <si>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</si>
  <si>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</si>
  <si>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</si>
  <si>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</si>
  <si>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</si>
  <si>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</si>
  <si>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</si>
  <si>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</si>
  <si>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</si>
  <si>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</si>
  <si>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</si>
  <si>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</si>
  <si>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</si>
  <si>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</si>
  <si>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</si>
  <si>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</si>
  <si>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</si>
  <si>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</si>
  <si>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</si>
  <si>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</si>
  <si>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</si>
  <si>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</si>
  <si>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</si>
  <si>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</si>
  <si>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</si>
  <si>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</si>
  <si>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</si>
  <si>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</si>
  <si>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</si>
  <si>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</si>
  <si>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</si>
  <si>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</si>
  <si>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</si>
  <si>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</si>
  <si>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</si>
  <si>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</si>
  <si>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</si>
  <si>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</si>
  <si>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</si>
  <si>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</si>
  <si>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</si>
  <si>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</si>
  <si>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</si>
  <si>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</si>
  <si>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</si>
  <si>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</si>
  <si>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</si>
  <si>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</si>
  <si>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</si>
  <si>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</si>
  <si>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</si>
  <si>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</si>
  <si>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</si>
  <si>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</si>
  <si>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</si>
  <si>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</si>
  <si>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</si>
  <si>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</si>
  <si>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</si>
  <si>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</si>
  <si>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</si>
  <si>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</si>
  <si>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</si>
  <si>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</si>
  <si>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</si>
  <si>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</si>
  <si>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</si>
  <si>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</si>
  <si>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</si>
  <si>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</si>
  <si>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</si>
  <si>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</si>
  <si>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</si>
  <si>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</si>
  <si>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</si>
  <si>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</si>
  <si>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</si>
  <si>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</si>
  <si>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</si>
  <si>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</si>
  <si>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</si>
  <si>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</si>
  <si>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</si>
  <si>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</si>
  <si>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</si>
  <si>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</si>
  <si>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</si>
  <si>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</si>
  <si>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</si>
  <si>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</si>
  <si>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</si>
  <si>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</si>
  <si>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</si>
  <si>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</si>
  <si>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</si>
  <si>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</si>
  <si>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</si>
  <si>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</si>
  <si>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</si>
  <si>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</si>
  <si>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</si>
  <si>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</si>
  <si>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</si>
  <si>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</si>
  <si>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</si>
  <si>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</si>
  <si>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</si>
  <si>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</si>
  <si>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</si>
  <si>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</si>
  <si>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</si>
  <si>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</si>
  <si>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</si>
  <si>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</si>
  <si>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</si>
  <si>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</si>
  <si>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</si>
  <si>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</si>
  <si>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</si>
  <si>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</si>
  <si>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</si>
  <si>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</si>
  <si>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</si>
  <si>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</si>
  <si>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</si>
  <si>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</si>
  <si>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</si>
  <si>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</si>
  <si>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</si>
  <si>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</si>
  <si>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</si>
  <si>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</si>
  <si>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</si>
  <si>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</si>
  <si>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</si>
  <si>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</si>
  <si>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</si>
  <si>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</si>
  <si>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</si>
  <si>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</si>
  <si>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</si>
  <si>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</si>
  <si>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</si>
  <si>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</si>
  <si>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</si>
  <si>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</si>
  <si>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</si>
  <si>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</si>
  <si>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</si>
  <si>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</si>
  <si>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</si>
  <si>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</si>
  <si>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</si>
  <si>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</si>
  <si>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</si>
  <si>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</si>
  <si>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</si>
  <si>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</si>
  <si>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</si>
  <si>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</si>
  <si>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</si>
  <si>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</si>
  <si>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</si>
  <si>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</si>
  <si>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</si>
  <si>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</si>
  <si>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</si>
  <si>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</si>
  <si>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</si>
  <si>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</si>
  <si>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</si>
  <si>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</si>
  <si>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</si>
  <si>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</si>
  <si>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</si>
  <si>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</si>
  <si>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</si>
  <si>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</si>
  <si>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</si>
  <si>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</si>
  <si>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</si>
  <si>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</si>
  <si>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</si>
  <si>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</si>
  <si>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</si>
  <si>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</si>
  <si>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</si>
  <si>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</si>
  <si>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</si>
  <si>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</si>
  <si>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</si>
  <si>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</si>
  <si>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</si>
  <si>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</si>
  <si>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</si>
  <si>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</si>
  <si>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</si>
  <si>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</si>
  <si>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</si>
  <si>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</si>
  <si>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</si>
  <si>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</si>
  <si>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</si>
  <si>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</si>
  <si>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</si>
  <si>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</si>
  <si>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</si>
  <si>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</si>
  <si>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</si>
  <si>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</si>
  <si>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</si>
  <si>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</si>
  <si>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</si>
  <si>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</si>
  <si>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</si>
  <si>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</si>
  <si>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</si>
  <si>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</si>
  <si>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</si>
  <si>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</si>
  <si>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</si>
  <si>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</si>
  <si>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</si>
  <si>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</si>
  <si>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</si>
  <si>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</si>
  <si>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</si>
  <si>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</si>
  <si>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</si>
  <si>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</si>
  <si>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</si>
  <si>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</si>
  <si>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</si>
  <si>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</si>
  <si>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</si>
  <si>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</si>
  <si>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</si>
  <si>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</si>
  <si>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</si>
  <si>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</si>
  <si>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</si>
  <si>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</si>
  <si>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</si>
  <si>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</si>
  <si>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</si>
  <si>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</si>
  <si>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</si>
  <si>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</si>
  <si>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</si>
  <si>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</si>
  <si>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</si>
  <si>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</si>
  <si>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</si>
  <si>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</si>
  <si>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</si>
  <si>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</si>
  <si>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</si>
  <si>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</si>
  <si>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</si>
  <si>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</si>
  <si>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</si>
  <si>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</si>
  <si>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</si>
  <si>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</si>
  <si>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</si>
  <si>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</si>
  <si>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</si>
  <si>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</si>
  <si>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</si>
  <si>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</si>
  <si>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</si>
  <si>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</si>
  <si>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</si>
  <si>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</si>
  <si>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</si>
  <si>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</si>
  <si>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</si>
  <si>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</si>
  <si>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</si>
  <si>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</si>
  <si>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</si>
  <si>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</si>
  <si>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</si>
  <si>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</si>
  <si>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</si>
  <si>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</si>
  <si>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</si>
  <si>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</si>
  <si>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</si>
  <si>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</si>
  <si>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</si>
  <si>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</si>
  <si>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</si>
  <si>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</si>
  <si>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</si>
  <si>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</si>
  <si>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</si>
  <si>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</si>
  <si>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</si>
  <si>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</si>
  <si>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</si>
  <si>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</si>
  <si>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</si>
  <si>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</si>
  <si>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</si>
  <si>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</si>
  <si>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</si>
  <si>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</si>
  <si>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</si>
  <si>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</si>
  <si>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</si>
  <si>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</si>
  <si>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</si>
  <si>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</si>
  <si>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</si>
  <si>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</si>
  <si>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</si>
  <si>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</si>
  <si>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</si>
  <si>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</si>
  <si>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</si>
  <si>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</si>
  <si>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</si>
  <si>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</si>
  <si>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</si>
  <si>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</si>
  <si>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</si>
  <si>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</si>
  <si>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</si>
  <si>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</si>
  <si>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</si>
  <si>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</si>
  <si>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</si>
  <si>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</si>
  <si>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</si>
  <si>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</si>
  <si>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</si>
  <si>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</si>
  <si>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</si>
  <si>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</si>
  <si>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</si>
  <si>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</si>
  <si>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</si>
  <si>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</si>
  <si>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</si>
  <si>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</si>
  <si>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</si>
  <si>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</si>
  <si>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</si>
  <si>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</si>
  <si>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</si>
  <si>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</si>
  <si>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</si>
  <si>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</si>
  <si>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</si>
  <si>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</si>
  <si>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</si>
  <si>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</si>
  <si>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</si>
  <si>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</si>
  <si>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</si>
  <si>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</si>
  <si>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</si>
  <si>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</si>
  <si>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</si>
  <si>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</si>
  <si>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</si>
  <si>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</si>
  <si>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</si>
  <si>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</si>
  <si>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</si>
  <si>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</si>
  <si>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</si>
  <si>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</si>
  <si>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</si>
  <si>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</si>
  <si>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</si>
  <si>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</si>
  <si>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</si>
  <si>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</si>
  <si>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</si>
  <si>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</si>
  <si>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</si>
  <si>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</si>
  <si>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</si>
  <si>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</si>
  <si>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</si>
  <si>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</si>
  <si>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</si>
  <si>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</si>
  <si>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</si>
  <si>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</si>
  <si>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</si>
  <si>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</si>
  <si>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</si>
  <si>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</si>
  <si>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</si>
  <si>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</si>
  <si>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</si>
  <si>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</si>
  <si>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</si>
  <si>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</si>
  <si>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</si>
  <si>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</si>
  <si>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</si>
  <si>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</si>
  <si>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</si>
  <si>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</si>
  <si>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</si>
  <si>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</si>
  <si>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</si>
  <si>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</si>
  <si>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</si>
  <si>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</si>
  <si>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</si>
  <si>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</si>
  <si>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</si>
  <si>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</si>
  <si>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</si>
  <si>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</si>
  <si>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</si>
  <si>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</si>
  <si>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</si>
  <si>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</si>
  <si>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</si>
  <si>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</si>
  <si>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</si>
  <si>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</si>
  <si>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</si>
  <si>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</si>
  <si>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</si>
  <si>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</si>
  <si>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</si>
  <si>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</si>
  <si>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</si>
  <si>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</si>
  <si>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</si>
  <si>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</si>
  <si>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</si>
  <si>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</si>
  <si>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</si>
  <si>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</si>
  <si>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</si>
  <si>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</si>
  <si>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</si>
  <si>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</si>
  <si>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</si>
  <si>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</si>
  <si>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</si>
  <si>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</si>
  <si>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</si>
  <si>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</si>
  <si>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</si>
  <si>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</si>
  <si>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</si>
  <si>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</si>
  <si>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</si>
  <si>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</si>
  <si>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</si>
  <si>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</si>
  <si>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</si>
  <si>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</si>
  <si>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</si>
  <si>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</si>
  <si>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</si>
  <si>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</si>
  <si>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</si>
  <si>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</si>
  <si>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</si>
  <si>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</si>
  <si>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</si>
  <si>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</si>
  <si>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</si>
  <si>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</si>
  <si>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</si>
  <si>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</si>
  <si>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</si>
  <si>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</si>
  <si>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</si>
  <si>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</si>
  <si>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</si>
  <si>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</si>
  <si>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</si>
  <si>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</si>
  <si>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</si>
  <si>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</si>
  <si>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</si>
  <si>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</si>
  <si>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</si>
  <si>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</si>
  <si>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</si>
  <si>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</si>
  <si>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</si>
  <si>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</si>
  <si>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</si>
  <si>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</si>
  <si>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</si>
  <si>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</si>
  <si>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</si>
  <si>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</si>
  <si>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</si>
  <si>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</si>
  <si>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</si>
  <si>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</si>
  <si>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</si>
  <si>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</si>
  <si>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</si>
  <si>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</si>
  <si>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</si>
  <si>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</si>
  <si>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</si>
  <si>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</si>
  <si>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</si>
  <si>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</si>
  <si>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</si>
  <si>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</si>
  <si>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</si>
  <si>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</si>
  <si>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</si>
  <si>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</si>
  <si>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</si>
  <si>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</si>
  <si>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</si>
  <si>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</si>
  <si>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</si>
  <si>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</si>
  <si>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</si>
  <si>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</si>
  <si>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</si>
  <si>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</si>
  <si>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</si>
  <si>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</si>
  <si>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</si>
  <si>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</si>
  <si>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</si>
  <si>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</si>
  <si>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</si>
  <si>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</si>
  <si>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</si>
  <si>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</si>
  <si>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</si>
  <si>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</si>
  <si>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</si>
  <si>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</si>
  <si>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</si>
  <si>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</si>
  <si>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</si>
  <si>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</si>
  <si>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</si>
  <si>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</si>
  <si>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</si>
  <si>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</si>
  <si>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</si>
  <si>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</si>
  <si>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</si>
  <si>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</si>
  <si>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</si>
  <si>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</si>
  <si>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</si>
  <si>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</si>
  <si>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</si>
  <si>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</si>
  <si>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</si>
  <si>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</si>
  <si>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</si>
  <si>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</si>
  <si>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</si>
  <si>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</si>
  <si>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</si>
  <si>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</si>
  <si>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</si>
  <si>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</si>
  <si>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</si>
  <si>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</si>
  <si>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</si>
  <si>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</si>
  <si>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</si>
  <si>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</si>
  <si>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</si>
  <si>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</si>
  <si>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</si>
  <si>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</si>
  <si>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</si>
  <si>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</si>
  <si>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</si>
  <si>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</si>
  <si>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</si>
  <si>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</si>
  <si>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</si>
  <si>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</si>
  <si>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</si>
  <si>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</si>
  <si>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</si>
  <si>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</si>
  <si>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</si>
  <si>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</si>
  <si>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</si>
  <si>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</si>
  <si>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</si>
  <si>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</si>
  <si>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</si>
  <si>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</si>
  <si>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</si>
  <si>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</si>
  <si>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</si>
  <si>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</si>
  <si>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</si>
  <si>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</si>
  <si>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</si>
  <si>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</si>
  <si>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</si>
  <si>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</si>
  <si>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</si>
  <si>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</si>
  <si>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</si>
  <si>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</si>
  <si>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</si>
  <si>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</si>
  <si>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</si>
  <si>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</si>
  <si>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</si>
  <si>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</si>
  <si>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</si>
  <si>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</si>
  <si>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</si>
  <si>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</si>
  <si>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</si>
  <si>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</si>
  <si>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</si>
  <si>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</si>
  <si>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</si>
  <si>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</si>
  <si>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</si>
  <si>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</si>
  <si>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</si>
  <si>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</si>
  <si>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</si>
  <si>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</si>
  <si>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</si>
  <si>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</si>
  <si>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</si>
  <si>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</si>
  <si>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</si>
  <si>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</si>
  <si>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</si>
  <si>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</si>
  <si>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</si>
  <si>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</si>
  <si>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</si>
  <si>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</si>
  <si>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</si>
  <si>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</si>
  <si>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</si>
  <si>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</si>
  <si>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</si>
  <si>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</si>
  <si>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</si>
  <si>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</si>
  <si>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</si>
  <si>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</si>
  <si>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</si>
  <si>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</si>
  <si>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</si>
  <si>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</si>
  <si>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</si>
  <si>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</si>
  <si>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</si>
  <si>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</si>
  <si>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</si>
  <si>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</si>
  <si>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</si>
  <si>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</si>
  <si>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</si>
  <si>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</si>
  <si>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</si>
  <si>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</si>
  <si>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</si>
  <si>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</si>
  <si>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</si>
  <si>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</si>
  <si>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</si>
  <si>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</si>
  <si>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</si>
  <si>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</si>
  <si>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</si>
  <si>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</si>
  <si>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</si>
  <si>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</si>
  <si>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</si>
  <si>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</si>
  <si>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</si>
  <si>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</si>
  <si>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</si>
  <si>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</si>
  <si>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</si>
  <si>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</si>
  <si>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</si>
  <si>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</si>
  <si>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</si>
  <si>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</si>
  <si>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</si>
  <si>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</si>
  <si>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</si>
  <si>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</si>
  <si>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</si>
  <si>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</si>
  <si>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</si>
  <si>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</si>
  <si>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</si>
  <si>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</si>
  <si>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</si>
  <si>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</si>
  <si>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</si>
  <si>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</si>
  <si>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</si>
  <si>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</si>
  <si>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</si>
  <si>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</si>
  <si>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</si>
  <si>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</si>
  <si>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</si>
  <si>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</si>
  <si>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</si>
  <si>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</si>
  <si>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</si>
  <si>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</si>
  <si>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</si>
  <si>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</si>
  <si>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</si>
  <si>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</si>
  <si>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</si>
  <si>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</si>
  <si>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</si>
  <si>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</si>
  <si>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</si>
  <si>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</si>
  <si>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</si>
  <si>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</si>
  <si>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</si>
  <si>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</si>
  <si>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</si>
  <si>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</si>
  <si>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</si>
  <si>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</si>
  <si>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</si>
  <si>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</si>
  <si>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</si>
  <si>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</si>
  <si>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</si>
  <si>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</si>
  <si>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</si>
  <si>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</si>
  <si>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</si>
  <si>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</si>
  <si>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</si>
  <si>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</si>
  <si>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</si>
  <si>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</si>
  <si>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</si>
  <si>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</si>
  <si>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</si>
  <si>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</si>
  <si>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</si>
  <si>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</si>
  <si>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</si>
  <si>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</si>
  <si>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</si>
  <si>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</si>
  <si>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</si>
  <si>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</si>
  <si>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</si>
  <si>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</si>
  <si>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</si>
  <si>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</si>
  <si>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</si>
  <si>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</si>
  <si>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</si>
  <si>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</si>
  <si>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</si>
  <si>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</si>
  <si>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</si>
  <si>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</si>
  <si>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</si>
  <si>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</si>
  <si>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</si>
  <si>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</si>
  <si>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</si>
  <si>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</si>
  <si>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</si>
  <si>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</si>
  <si>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</si>
  <si>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</si>
  <si>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</si>
  <si>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</si>
  <si>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</si>
  <si>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</si>
  <si>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</si>
  <si>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</si>
  <si>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</si>
  <si>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</si>
  <si>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</si>
  <si>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</si>
  <si>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</si>
  <si>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</si>
  <si>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</si>
  <si>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</si>
  <si>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</si>
  <si>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</si>
  <si>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</si>
  <si>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</si>
  <si>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</si>
  <si>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</si>
  <si>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</si>
  <si>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</si>
  <si>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</si>
  <si>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</si>
  <si>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</si>
  <si>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</si>
  <si>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</si>
  <si>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</si>
  <si>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</si>
  <si>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</si>
  <si>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</si>
  <si>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</si>
  <si>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</si>
  <si>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</si>
  <si>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</si>
  <si>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</si>
  <si>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</si>
  <si>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</si>
  <si>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</si>
  <si>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</si>
  <si>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</si>
  <si>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</si>
  <si>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</si>
  <si>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</si>
  <si>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</si>
  <si>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</si>
  <si>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</si>
  <si>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</si>
  <si>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</si>
  <si>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</si>
  <si>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</si>
  <si>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</si>
  <si>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</si>
  <si>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</si>
  <si>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</si>
  <si>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</si>
  <si>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</si>
  <si>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</si>
  <si>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</si>
  <si>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</si>
  <si>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</si>
  <si>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</si>
  <si>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</si>
  <si>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</si>
  <si>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</si>
  <si>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</si>
  <si>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</si>
  <si>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</si>
  <si>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</si>
  <si>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</si>
  <si>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</si>
  <si>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</si>
  <si>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</si>
  <si>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</si>
  <si>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</si>
  <si>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</si>
  <si>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</si>
  <si>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</si>
  <si>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</si>
  <si>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</si>
  <si>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</si>
  <si>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</si>
  <si>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</si>
  <si>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</si>
  <si>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</si>
  <si>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</si>
  <si>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</si>
  <si>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</si>
  <si>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</si>
  <si>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</si>
  <si>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</si>
  <si>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</si>
  <si>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</si>
  <si>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</si>
  <si>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</si>
  <si>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</si>
  <si>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</si>
  <si>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</si>
  <si>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</si>
  <si>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</si>
  <si>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</si>
  <si>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</si>
  <si>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</si>
  <si>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</si>
  <si>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</si>
  <si>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</si>
  <si>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</si>
  <si>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</si>
  <si>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</si>
  <si>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</si>
  <si>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</si>
  <si>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</si>
  <si>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</si>
  <si>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</si>
  <si>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</si>
  <si>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</si>
  <si>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</si>
  <si>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</si>
  <si>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</si>
  <si>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</si>
  <si>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</si>
  <si>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</si>
  <si>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</si>
  <si>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</si>
  <si>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</si>
  <si>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</si>
  <si>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</si>
  <si>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</si>
  <si>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</si>
  <si>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</si>
  <si>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</si>
  <si>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</si>
  <si>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</si>
  <si>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</si>
  <si>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</si>
  <si>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</si>
  <si>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</si>
  <si>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</si>
  <si>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</si>
  <si>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</si>
  <si>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</si>
  <si>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</si>
  <si>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</si>
  <si>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</si>
  <si>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</si>
  <si>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</si>
  <si>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</si>
  <si>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</si>
  <si>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</si>
  <si>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</si>
  <si>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</si>
  <si>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</si>
  <si>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</si>
  <si>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</si>
  <si>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</si>
  <si>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</si>
  <si>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</si>
  <si>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</si>
  <si>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</si>
  <si>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</si>
  <si>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</si>
  <si>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</si>
  <si>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</si>
  <si>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</si>
  <si>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</si>
  <si>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</si>
  <si>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</si>
  <si>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</si>
  <si>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</si>
  <si>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</si>
  <si>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</si>
  <si>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</si>
  <si>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</si>
  <si>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</si>
  <si>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</si>
  <si>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</si>
  <si>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</si>
  <si>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</si>
  <si>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</si>
  <si>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</si>
  <si>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</si>
  <si>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</si>
  <si>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</si>
  <si>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</si>
  <si>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</si>
  <si>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</si>
  <si>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</si>
  <si>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</si>
  <si>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</si>
  <si>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</si>
  <si>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</si>
  <si>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</si>
  <si>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</si>
  <si>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</si>
  <si>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</si>
  <si>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</si>
  <si>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</si>
  <si>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</si>
  <si>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</si>
  <si>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</si>
  <si>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</si>
  <si>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</si>
  <si>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</si>
  <si>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</si>
  <si>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</si>
  <si>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</si>
  <si>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</si>
  <si>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</si>
  <si>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</si>
  <si>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</si>
  <si>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</si>
  <si>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</si>
  <si>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</si>
  <si>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</si>
  <si>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</si>
  <si>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</si>
  <si>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</si>
  <si>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</si>
  <si>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</si>
  <si>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</si>
  <si>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</si>
  <si>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</si>
  <si>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</si>
  <si>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</si>
  <si>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</si>
  <si>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</si>
  <si>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</si>
  <si>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</si>
  <si>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</si>
  <si>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</si>
  <si>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</si>
  <si>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</si>
  <si>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</si>
  <si>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</si>
  <si>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</si>
  <si>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</si>
  <si>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</si>
  <si>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</si>
  <si>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</si>
  <si>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</si>
  <si>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</si>
  <si>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</si>
  <si>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</si>
  <si>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</si>
  <si>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</si>
  <si>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</si>
  <si>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</si>
  <si>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</si>
  <si>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</si>
  <si>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</si>
  <si>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</si>
  <si>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</si>
  <si>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</si>
  <si>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</si>
  <si>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</si>
  <si>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</si>
  <si>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</si>
  <si>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</si>
  <si>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</si>
  <si>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</si>
  <si>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</si>
  <si>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</si>
  <si>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</si>
  <si>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</si>
  <si>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</si>
  <si>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</si>
  <si>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</si>
  <si>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</si>
  <si>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</si>
  <si>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</si>
  <si>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</si>
  <si>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</si>
  <si>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</si>
  <si>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</si>
  <si>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</si>
  <si>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</si>
  <si>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</si>
  <si>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</si>
  <si>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</si>
  <si>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</si>
  <si>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</si>
  <si>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</si>
  <si>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</si>
  <si>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</si>
  <si>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</si>
  <si>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</si>
  <si>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</si>
  <si>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</si>
  <si>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</si>
  <si>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</si>
  <si>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</si>
  <si>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</si>
  <si>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</si>
  <si>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</si>
  <si>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</si>
  <si>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</si>
  <si>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</si>
  <si>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</si>
  <si>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</si>
  <si>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</si>
  <si>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</si>
  <si>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</si>
  <si>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</si>
  <si>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</si>
  <si>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</si>
  <si>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</si>
  <si>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</si>
  <si>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</si>
  <si>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</si>
  <si>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</si>
  <si>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</si>
  <si>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</si>
  <si>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</si>
  <si>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</si>
  <si>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</si>
  <si>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</si>
  <si>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</si>
  <si>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</si>
  <si>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</si>
  <si>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</si>
  <si>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</si>
  <si>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</si>
  <si>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</si>
  <si>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</si>
  <si>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</si>
  <si>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</si>
  <si>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</si>
  <si>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</si>
  <si>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</si>
  <si>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</si>
  <si>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</si>
  <si>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</si>
  <si>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</si>
  <si>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</si>
  <si>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</si>
  <si>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</si>
  <si>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</si>
  <si>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</si>
  <si>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</si>
  <si>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</si>
  <si>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</si>
  <si>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</si>
  <si>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</si>
  <si>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</si>
  <si>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</si>
  <si>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</si>
  <si>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</si>
  <si>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</si>
  <si>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</si>
  <si>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</si>
  <si>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</si>
  <si>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</si>
  <si>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</si>
  <si>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</si>
  <si>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</si>
  <si>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</si>
  <si>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</si>
  <si>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</si>
  <si>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</si>
  <si>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</si>
  <si>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</si>
  <si>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</si>
  <si>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</si>
  <si>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</si>
  <si>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</si>
  <si>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</si>
  <si>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</si>
  <si>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</si>
  <si>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</si>
  <si>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</si>
  <si>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</si>
  <si>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</si>
  <si>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</si>
  <si>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</si>
  <si>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</si>
  <si>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</si>
  <si>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</si>
  <si>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</si>
  <si>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</si>
  <si>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</si>
  <si>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</si>
  <si>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</si>
  <si>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</si>
  <si>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</si>
  <si>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</si>
  <si>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</si>
  <si>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</si>
  <si>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</si>
  <si>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</si>
  <si>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</si>
  <si>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</si>
  <si>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</si>
  <si>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</si>
  <si>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</si>
  <si>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</si>
  <si>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</si>
  <si>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</si>
  <si>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</si>
  <si>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</si>
  <si>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</si>
  <si>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</si>
  <si>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</si>
  <si>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</si>
  <si>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</si>
  <si>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</si>
  <si>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</si>
  <si>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</si>
  <si>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</si>
  <si>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</si>
  <si>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</si>
  <si>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</si>
  <si>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</si>
  <si>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</si>
  <si>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</si>
  <si>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</si>
  <si>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</si>
  <si>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</si>
  <si>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</si>
  <si>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</si>
  <si>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</si>
  <si>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</si>
  <si>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</si>
  <si>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</si>
  <si>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</si>
  <si>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</si>
  <si>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</si>
  <si>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</si>
  <si>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</si>
  <si>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</si>
  <si>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</si>
  <si>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</si>
  <si>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</si>
  <si>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</si>
  <si>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</si>
  <si>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</si>
  <si>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</si>
  <si>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</si>
  <si>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</si>
  <si>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</si>
  <si>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</si>
  <si>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</si>
  <si>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</si>
  <si>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</si>
  <si>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</si>
  <si>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</si>
  <si>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</si>
  <si>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</si>
  <si>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</si>
  <si>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</si>
  <si>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</si>
  <si>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</si>
  <si>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</si>
  <si>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</si>
  <si>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</si>
  <si>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</si>
  <si>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</si>
  <si>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</si>
  <si>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</si>
  <si>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</si>
  <si>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</si>
  <si>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</si>
  <si>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</si>
  <si>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</si>
  <si>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</si>
  <si>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</si>
  <si>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</si>
  <si>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</si>
  <si>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</si>
  <si>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</si>
  <si>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</si>
  <si>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</si>
  <si>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</si>
  <si>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</si>
  <si>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</si>
  <si>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</si>
  <si>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</si>
  <si>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</si>
  <si>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</si>
  <si>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</si>
  <si>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</si>
  <si>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</si>
  <si>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</si>
  <si>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</si>
  <si>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</si>
  <si>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</si>
  <si>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</si>
  <si>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</si>
  <si>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</si>
  <si>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</si>
  <si>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</si>
  <si>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</si>
  <si>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</si>
  <si>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</si>
  <si>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</si>
  <si>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</si>
  <si>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</si>
  <si>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</si>
  <si>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</si>
  <si>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</si>
  <si>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</si>
  <si>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</si>
  <si>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</si>
  <si>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</si>
  <si>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</si>
  <si>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</si>
  <si>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</si>
  <si>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</si>
  <si>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</si>
  <si>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</si>
  <si>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</si>
  <si>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</si>
  <si>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</si>
  <si>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</si>
  <si>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</si>
  <si>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</si>
  <si>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</si>
  <si>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</si>
  <si>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</si>
  <si>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</si>
  <si>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</si>
  <si>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</si>
  <si>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</si>
  <si>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</si>
  <si>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</si>
  <si>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</si>
  <si>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</si>
  <si>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</si>
  <si>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</si>
  <si>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</si>
  <si>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</si>
  <si>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</si>
  <si>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</si>
  <si>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</si>
  <si>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</si>
  <si>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</si>
  <si>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</si>
  <si>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</si>
  <si>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</si>
  <si>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</si>
  <si>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</si>
  <si>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</si>
  <si>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</si>
  <si>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</si>
  <si>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</si>
  <si>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</si>
  <si>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</si>
  <si>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</si>
  <si>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</si>
  <si>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</si>
  <si>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</si>
  <si>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</si>
  <si>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</si>
  <si>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</si>
  <si>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</si>
  <si>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</si>
  <si>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</si>
  <si>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</si>
  <si>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</si>
  <si>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</si>
  <si>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</si>
  <si>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</si>
  <si>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</si>
  <si>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</si>
  <si>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</si>
  <si>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</si>
  <si>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</si>
  <si>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</si>
  <si>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</si>
  <si>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</si>
  <si>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</si>
  <si>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</si>
  <si>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</si>
  <si>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</si>
  <si>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</si>
  <si>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</si>
  <si>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</si>
  <si>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</si>
  <si>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</si>
  <si>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</si>
  <si>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</si>
  <si>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</si>
  <si>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</si>
  <si>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</si>
  <si>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</si>
  <si>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</si>
  <si>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</si>
  <si>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</si>
  <si>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</si>
  <si>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</si>
  <si>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</si>
  <si>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</si>
  <si>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</si>
  <si>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</si>
  <si>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</si>
  <si>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</si>
  <si>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</si>
  <si>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</si>
  <si>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</si>
  <si>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</si>
  <si>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</si>
  <si>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</si>
  <si>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</si>
  <si>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</si>
  <si>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</si>
  <si>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</si>
  <si>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</si>
  <si>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</si>
  <si>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</si>
  <si>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</si>
  <si>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</si>
  <si>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</si>
  <si>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</si>
  <si>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</si>
  <si>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</si>
  <si>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</si>
  <si>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</si>
  <si>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</si>
  <si>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</si>
  <si>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</si>
  <si>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</si>
  <si>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</si>
  <si>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</si>
  <si>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</si>
  <si>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</si>
  <si>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</si>
  <si>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</si>
  <si>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</si>
  <si>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</si>
  <si>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</si>
  <si>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</si>
  <si>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</si>
  <si>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</si>
  <si>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</si>
  <si>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</si>
  <si>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</si>
  <si>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</si>
  <si>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</si>
  <si>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</si>
  <si>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</si>
  <si>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</si>
  <si>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</si>
  <si>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</si>
  <si>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</si>
  <si>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</si>
  <si>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</si>
  <si>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</si>
  <si>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</si>
  <si>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</si>
  <si>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</si>
  <si>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</si>
  <si>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</si>
  <si>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</si>
  <si>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</si>
  <si>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</si>
  <si>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</si>
  <si>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</si>
  <si>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</si>
  <si>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</si>
  <si>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</si>
  <si>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</si>
  <si>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</si>
  <si>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</si>
  <si>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</si>
  <si>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</si>
  <si>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</si>
  <si>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</si>
  <si>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</si>
  <si>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</si>
  <si>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</si>
  <si>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</si>
  <si>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</si>
  <si>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</si>
  <si>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</si>
  <si>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</si>
  <si>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</si>
  <si>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</si>
  <si>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</si>
  <si>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</si>
  <si>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</si>
  <si>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</si>
  <si>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</si>
  <si>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</si>
  <si>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</si>
  <si>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</si>
  <si>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</si>
  <si>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</si>
  <si>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</si>
  <si>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</si>
  <si>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</si>
  <si>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</si>
  <si>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</si>
  <si>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</si>
  <si>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</si>
  <si>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</si>
  <si>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</si>
  <si>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</si>
  <si>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</si>
  <si>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</si>
  <si>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</si>
  <si>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</si>
  <si>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</si>
  <si>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</si>
  <si>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</si>
  <si>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</si>
  <si>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</si>
  <si>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</si>
  <si>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</si>
  <si>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</si>
  <si>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</si>
  <si>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</si>
  <si>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</si>
  <si>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</si>
  <si>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</si>
  <si>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</si>
  <si>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</si>
  <si>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</si>
  <si>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</si>
  <si>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</si>
  <si>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</si>
  <si>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</si>
  <si>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</si>
  <si>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</si>
  <si>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</si>
  <si>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</si>
  <si>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</si>
  <si>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</si>
  <si>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</si>
  <si>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</si>
  <si>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</si>
  <si>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</si>
  <si>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</si>
  <si>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</si>
  <si>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</si>
  <si>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</si>
  <si>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</si>
  <si>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</si>
  <si>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</si>
  <si>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</si>
  <si>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</si>
  <si>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</si>
  <si>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</si>
  <si>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</si>
  <si>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</si>
  <si>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</si>
  <si>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</si>
  <si>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</si>
  <si>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</si>
  <si>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</si>
  <si>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</si>
  <si>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</si>
  <si>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</si>
  <si>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</si>
  <si>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</si>
  <si>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</si>
  <si>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</si>
  <si>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</si>
  <si>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</si>
  <si>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</si>
  <si>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</si>
  <si>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</si>
  <si>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</si>
  <si>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</si>
  <si>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</si>
  <si>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</si>
  <si>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</si>
  <si>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</si>
  <si>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</si>
  <si>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</si>
  <si>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</si>
  <si>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</si>
  <si>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</si>
  <si>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</si>
  <si>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</si>
  <si>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</si>
  <si>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</si>
  <si>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</si>
  <si>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</si>
  <si>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</si>
  <si>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</si>
  <si>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</si>
  <si>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</si>
  <si>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</si>
  <si>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</si>
  <si>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</si>
  <si>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</si>
  <si>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</si>
  <si>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</si>
  <si>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</si>
  <si>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</si>
  <si>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</si>
  <si>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</si>
  <si>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</si>
  <si>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</si>
  <si>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</si>
  <si>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</si>
  <si>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</si>
  <si>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</si>
  <si>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</si>
  <si>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</si>
  <si>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</si>
  <si>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</si>
  <si>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</si>
  <si>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</si>
  <si>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</si>
  <si>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</si>
  <si>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</si>
  <si>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</si>
  <si>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</si>
  <si>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</si>
  <si>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</si>
  <si>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</si>
  <si>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</si>
  <si>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</si>
  <si>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</si>
  <si>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</si>
  <si>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</si>
  <si>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</si>
  <si>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</si>
  <si>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</si>
  <si>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</si>
  <si>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</si>
  <si>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</si>
  <si>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</si>
  <si>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</si>
  <si>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</si>
  <si>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</si>
  <si>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</si>
  <si>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</si>
  <si>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</si>
  <si>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</si>
  <si>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</si>
  <si>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</si>
  <si>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</si>
  <si>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</si>
  <si>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</si>
  <si>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</si>
  <si>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</si>
  <si>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</si>
  <si>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</si>
  <si>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</si>
  <si>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</si>
  <si>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</si>
  <si>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</si>
  <si>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</si>
  <si>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</si>
  <si>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</si>
  <si>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</si>
  <si>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</si>
  <si>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</si>
  <si>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</si>
  <si>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</si>
  <si>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</si>
  <si>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</si>
  <si>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</si>
  <si>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</si>
  <si>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</si>
  <si>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</si>
  <si>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</si>
  <si>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</si>
  <si>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</si>
  <si>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</si>
  <si>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</si>
  <si>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</si>
  <si>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</si>
  <si>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</si>
  <si>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</si>
  <si>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</si>
  <si>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</si>
  <si>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</si>
  <si>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</si>
  <si>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</si>
  <si>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</si>
  <si>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</si>
  <si>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</si>
  <si>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</si>
  <si>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</si>
  <si>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</si>
  <si>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</si>
  <si>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</si>
  <si>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</si>
  <si>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</si>
  <si>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</si>
  <si>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</si>
  <si>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</si>
  <si>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</si>
  <si>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</si>
  <si>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</si>
  <si>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</si>
  <si>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</si>
  <si>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</si>
  <si>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</si>
  <si>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</si>
  <si>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</si>
  <si>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</si>
  <si>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</si>
  <si>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</si>
  <si>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</si>
  <si>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</si>
  <si>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</si>
  <si>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</si>
  <si>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</si>
  <si>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</si>
  <si>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</si>
  <si>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</si>
  <si>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</si>
  <si>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</si>
  <si>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</si>
  <si>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</si>
  <si>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</si>
  <si>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</si>
  <si>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</si>
  <si>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</si>
  <si>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</si>
  <si>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</si>
  <si>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</si>
  <si>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</si>
  <si>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</si>
  <si>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</si>
  <si>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</si>
  <si>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</si>
  <si>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</si>
  <si>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</si>
  <si>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</si>
  <si>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</si>
  <si>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</si>
  <si>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</si>
  <si>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</si>
  <si>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</si>
  <si>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</si>
  <si>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</si>
  <si>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</si>
  <si>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</si>
  <si>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</si>
  <si>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</si>
  <si>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</si>
  <si>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</si>
  <si>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</si>
  <si>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</si>
  <si>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</si>
  <si>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</si>
  <si>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</si>
  <si>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</si>
  <si>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</si>
  <si>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</si>
  <si>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</si>
  <si>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</si>
  <si>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</si>
  <si>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</si>
  <si>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</si>
  <si>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</si>
  <si>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</si>
  <si>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</si>
  <si>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</si>
  <si>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</si>
  <si>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</si>
  <si>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</si>
  <si>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</si>
  <si>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</si>
  <si>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</si>
  <si>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</si>
  <si>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</si>
  <si>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</si>
  <si>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</si>
  <si>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</si>
  <si>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</si>
  <si>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</si>
  <si>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</si>
  <si>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</si>
  <si>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</si>
  <si>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</si>
  <si>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</si>
  <si>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</si>
  <si>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</si>
  <si>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</si>
  <si>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</si>
  <si>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</si>
  <si>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</si>
  <si>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</si>
  <si>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</si>
  <si>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</si>
  <si>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</si>
  <si>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</si>
  <si>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</si>
  <si>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</si>
  <si>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</si>
  <si>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</si>
  <si>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</si>
  <si>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</si>
  <si>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</si>
  <si>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</si>
  <si>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</si>
  <si>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</si>
  <si>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</si>
  <si>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</si>
  <si>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</si>
  <si>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</si>
  <si>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</si>
  <si>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</si>
  <si>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</si>
  <si>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</si>
  <si>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</si>
  <si>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</si>
  <si>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</si>
  <si>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</si>
  <si>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</si>
  <si>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</si>
  <si>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</si>
  <si>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</si>
  <si>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</si>
  <si>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</si>
  <si>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</si>
  <si>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</si>
  <si>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</si>
  <si>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</si>
  <si>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</si>
  <si>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</si>
  <si>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</si>
  <si>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</si>
  <si>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</si>
  <si>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</si>
  <si>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</si>
  <si>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</si>
  <si>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</si>
  <si>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</si>
  <si>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</si>
  <si>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</si>
  <si>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</si>
  <si>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</si>
  <si>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</si>
  <si>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</si>
  <si>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</si>
  <si>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</si>
  <si>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</si>
  <si>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</si>
  <si>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</si>
  <si>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</si>
  <si>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</si>
  <si>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</si>
  <si>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</si>
  <si>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</si>
  <si>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</si>
  <si>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</si>
  <si>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</si>
  <si>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</si>
  <si>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</si>
  <si>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</si>
  <si>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</si>
  <si>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</si>
  <si>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</si>
  <si>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</si>
  <si>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</si>
  <si>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</si>
  <si>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</si>
  <si>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</si>
  <si>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</si>
  <si>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</si>
  <si>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</si>
  <si>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</si>
  <si>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</si>
  <si>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</si>
  <si>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</si>
  <si>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</si>
  <si>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</si>
  <si>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</si>
  <si>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</si>
  <si>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</si>
  <si>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</si>
  <si>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</si>
  <si>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</si>
  <si>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</si>
  <si>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</si>
  <si>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</si>
  <si>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</si>
  <si>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</si>
  <si>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</si>
  <si>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</si>
  <si>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</si>
  <si>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</si>
  <si>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</si>
  <si>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</si>
  <si>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</si>
  <si>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</si>
  <si>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</si>
  <si>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</si>
  <si>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</si>
  <si>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</si>
  <si>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</si>
  <si>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</si>
  <si>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</si>
  <si>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</si>
  <si>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</si>
  <si>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</si>
  <si>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</si>
  <si>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</si>
  <si>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</si>
  <si>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</si>
  <si>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</si>
  <si>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</si>
  <si>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</si>
  <si>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</si>
  <si>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</si>
  <si>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</si>
  <si>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</si>
  <si>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</si>
  <si>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</si>
  <si>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</si>
  <si>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</si>
  <si>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</si>
  <si>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</si>
  <si>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</si>
  <si>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</si>
  <si>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</si>
  <si>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</si>
  <si>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</si>
  <si>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</si>
  <si>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</si>
  <si>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</si>
  <si>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</si>
  <si>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</si>
  <si>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</si>
  <si>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</si>
  <si>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</si>
  <si>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</si>
  <si>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</si>
  <si>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</si>
  <si>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</si>
  <si>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</si>
  <si>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</si>
  <si>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</si>
  <si>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</si>
  <si>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</si>
  <si>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</si>
  <si>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</si>
  <si>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</si>
  <si>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</si>
  <si>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</si>
  <si>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</si>
  <si>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</si>
  <si>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</si>
  <si>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</si>
  <si>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</si>
  <si>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</si>
  <si>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</si>
  <si>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</si>
  <si>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</si>
  <si>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</si>
  <si>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</si>
  <si>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</si>
  <si>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</si>
  <si>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</si>
  <si>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</si>
  <si>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</si>
  <si>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</si>
  <si>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</si>
  <si>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</si>
  <si>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</si>
  <si>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</si>
  <si>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</si>
  <si>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</si>
  <si>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</si>
  <si>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</si>
  <si>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</si>
  <si>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</si>
  <si>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</si>
  <si>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</si>
  <si>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</si>
  <si>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</si>
  <si>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</si>
  <si>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</si>
  <si>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</si>
  <si>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</si>
  <si>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</si>
  <si>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</si>
  <si>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</si>
  <si>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</si>
  <si>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</si>
  <si>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</si>
  <si>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</si>
  <si>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</si>
  <si>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</si>
  <si>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</si>
  <si>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</si>
  <si>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</si>
  <si>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</si>
  <si>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</si>
  <si>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</si>
  <si>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</si>
  <si>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</si>
  <si>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</si>
  <si>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</si>
  <si>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</si>
  <si>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</si>
  <si>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</si>
  <si>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</si>
  <si>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</si>
  <si>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</si>
  <si>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</si>
  <si>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</si>
  <si>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</si>
  <si>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</si>
  <si>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</si>
  <si>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</si>
  <si>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</si>
  <si>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</si>
  <si>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</si>
  <si>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</si>
  <si>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</si>
  <si>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</si>
  <si>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</si>
  <si>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</si>
  <si>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</si>
  <si>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</si>
  <si>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</si>
  <si>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</si>
  <si>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</si>
  <si>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</si>
  <si>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</si>
  <si>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</si>
  <si>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</si>
  <si>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</si>
  <si>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</si>
  <si>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</si>
  <si>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</si>
  <si>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</si>
  <si>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</si>
  <si>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</si>
  <si>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</si>
  <si>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</si>
  <si>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</si>
  <si>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</si>
  <si>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</si>
  <si>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</si>
  <si>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</si>
  <si>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</si>
  <si>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</si>
  <si>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</si>
  <si>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</si>
  <si>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</si>
  <si>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</si>
  <si>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</si>
  <si>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</si>
  <si>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</si>
  <si>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</si>
  <si>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</si>
  <si>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</si>
  <si>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</si>
  <si>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</si>
  <si>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</si>
  <si>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</si>
  <si>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</si>
  <si>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</si>
  <si>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</si>
  <si>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</si>
  <si>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</si>
  <si>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</si>
  <si>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</si>
  <si>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</si>
  <si>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</si>
  <si>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</si>
  <si>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</si>
  <si>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</si>
  <si>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</si>
  <si>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</si>
  <si>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</si>
  <si>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</si>
  <si>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</si>
  <si>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</si>
  <si>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</si>
  <si>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</si>
  <si>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</si>
  <si>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</si>
  <si>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</si>
  <si>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</si>
  <si>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</si>
  <si>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</si>
  <si>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</si>
  <si>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</si>
  <si>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</si>
  <si>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</si>
  <si>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</si>
  <si>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</si>
  <si>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</si>
  <si>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</si>
  <si>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</si>
  <si>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</si>
  <si>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</si>
  <si>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</si>
  <si>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</si>
  <si>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</si>
  <si>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</si>
  <si>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</si>
  <si>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</si>
  <si>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</si>
  <si>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</si>
  <si>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</si>
  <si>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</si>
  <si>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</si>
  <si>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</si>
  <si>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</si>
  <si>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</si>
  <si>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</si>
  <si>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</si>
  <si>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</si>
  <si>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</si>
  <si>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</si>
  <si>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</si>
  <si>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</si>
  <si>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</si>
  <si>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</si>
  <si>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</si>
  <si>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</si>
  <si>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</si>
  <si>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</si>
  <si>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</si>
  <si>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</si>
  <si>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</si>
  <si>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</si>
  <si>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</si>
  <si>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</si>
  <si>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</si>
  <si>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</si>
  <si>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</si>
  <si>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</si>
  <si>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</si>
  <si>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</si>
  <si>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</si>
  <si>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</si>
  <si>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</si>
  <si>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</si>
  <si>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</si>
  <si>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</si>
  <si>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</si>
  <si>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</si>
  <si>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</si>
  <si>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</si>
  <si>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</si>
  <si>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</si>
  <si>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</si>
  <si>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</si>
  <si>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</si>
  <si>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</si>
  <si>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</si>
  <si>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</si>
  <si>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</si>
  <si>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</si>
  <si>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</si>
  <si>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</si>
  <si>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</si>
  <si>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</si>
  <si>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</si>
  <si>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</si>
  <si>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</si>
  <si>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</si>
  <si>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</si>
  <si>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</si>
  <si>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</si>
  <si>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</si>
  <si>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</si>
  <si>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</si>
  <si>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</si>
  <si>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</si>
  <si>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</si>
  <si>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</si>
  <si>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</si>
  <si>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</si>
  <si>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</si>
  <si>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</si>
  <si>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</si>
  <si>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</si>
  <si>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</si>
  <si>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</si>
  <si>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</si>
  <si>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</si>
  <si>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</si>
  <si>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</si>
  <si>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</si>
  <si>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</si>
  <si>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</si>
  <si>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</si>
  <si>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</si>
  <si>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</si>
  <si>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</si>
  <si>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</si>
  <si>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</si>
  <si>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</si>
  <si>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</si>
  <si>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</si>
  <si>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</si>
  <si>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</si>
  <si>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</si>
  <si>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</si>
  <si>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</si>
  <si>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</si>
  <si>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</si>
  <si>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</si>
  <si>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</si>
  <si>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</si>
  <si>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</si>
  <si>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</si>
  <si>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</si>
  <si>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</si>
  <si>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</si>
  <si>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</si>
  <si>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</si>
  <si>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</si>
  <si>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</si>
  <si>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</si>
  <si>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</si>
  <si>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</si>
  <si>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</si>
  <si>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</si>
  <si>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</si>
  <si>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</si>
  <si>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</si>
  <si>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</si>
  <si>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</si>
  <si>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</si>
  <si>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</si>
  <si>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</si>
  <si>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</si>
  <si>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</si>
  <si>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</si>
  <si>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</si>
  <si>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</si>
  <si>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</si>
  <si>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</si>
  <si>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</si>
  <si>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</si>
  <si>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</si>
  <si>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</si>
  <si>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</si>
  <si>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</si>
  <si>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</si>
  <si>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</si>
  <si>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</si>
  <si>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</si>
  <si>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</si>
  <si>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</si>
  <si>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</si>
  <si>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</si>
  <si>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</si>
  <si>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</si>
  <si>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</si>
  <si>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</si>
  <si>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</si>
  <si>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</si>
  <si>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</si>
  <si>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</si>
  <si>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</si>
  <si>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</si>
  <si>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</si>
  <si>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</si>
  <si>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</si>
  <si>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</si>
  <si>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</si>
  <si>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</si>
  <si>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</si>
  <si>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</si>
  <si>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</si>
  <si>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</si>
  <si>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</si>
  <si>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</si>
  <si>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</si>
  <si>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</si>
  <si>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</si>
  <si>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</si>
  <si>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</si>
  <si>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</si>
  <si>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</si>
  <si>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</si>
  <si>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</si>
  <si>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</si>
  <si>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</si>
  <si>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</si>
  <si>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</si>
  <si>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</si>
  <si>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</si>
  <si>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</si>
  <si>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</si>
  <si>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</si>
  <si>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</si>
  <si>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</si>
  <si>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</si>
  <si>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</si>
  <si>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</si>
  <si>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</si>
  <si>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</si>
  <si>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</si>
  <si>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</si>
  <si>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</si>
  <si>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</si>
  <si>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</si>
  <si>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</si>
  <si>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</si>
  <si>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</si>
  <si>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</si>
  <si>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</si>
  <si>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</si>
  <si>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</si>
  <si>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</si>
  <si>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</si>
  <si>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</si>
  <si>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</si>
  <si>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</si>
  <si>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</si>
  <si>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</si>
  <si>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</si>
  <si>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</si>
  <si>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</si>
  <si>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</si>
  <si>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</si>
  <si>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</si>
  <si>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</si>
  <si>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</si>
  <si>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</si>
  <si>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</si>
  <si>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</si>
  <si>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</si>
  <si>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</si>
  <si>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</si>
  <si>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</si>
  <si>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</si>
  <si>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</si>
  <si>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</si>
  <si>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</si>
  <si>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</si>
  <si>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</si>
  <si>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</si>
  <si>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</si>
  <si>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</si>
  <si>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</si>
  <si>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</si>
  <si>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</si>
  <si>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</si>
  <si>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</si>
  <si>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</si>
  <si>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</si>
  <si>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</si>
  <si>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</si>
  <si>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</si>
  <si>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</si>
  <si>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</si>
  <si>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</si>
  <si>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</si>
  <si>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</si>
  <si>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</si>
  <si>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</si>
  <si>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</si>
  <si>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</si>
  <si>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</si>
  <si>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</si>
  <si>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</si>
  <si>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</si>
  <si>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</si>
  <si>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</si>
  <si>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</si>
  <si>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</si>
  <si>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</si>
  <si>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</si>
  <si>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</si>
  <si>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</si>
  <si>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</si>
  <si>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</si>
  <si>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</si>
  <si>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</si>
  <si>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</si>
  <si>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</si>
  <si>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</si>
  <si>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</si>
  <si>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</si>
  <si>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</si>
  <si>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</si>
  <si>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</si>
  <si>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</si>
  <si>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</si>
  <si>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</si>
  <si>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</si>
  <si>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</si>
  <si>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</si>
  <si>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</si>
  <si>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</si>
  <si>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</si>
  <si>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</si>
  <si>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</si>
  <si>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</si>
  <si>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</si>
  <si>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</si>
  <si>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</si>
  <si>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</si>
  <si>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</si>
  <si>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</si>
  <si>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</si>
  <si>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</si>
  <si>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</si>
  <si>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</si>
  <si>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</si>
  <si>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</si>
  <si>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</si>
  <si>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</si>
  <si>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</si>
  <si>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</si>
  <si>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</si>
  <si>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</si>
  <si>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</si>
  <si>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</si>
  <si>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</si>
  <si>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</si>
  <si>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</si>
  <si>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</si>
  <si>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</si>
  <si>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</si>
  <si>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</si>
  <si>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</si>
  <si>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</si>
  <si>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</si>
  <si>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</si>
  <si>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</si>
  <si>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</si>
  <si>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</si>
  <si>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</si>
  <si>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</si>
  <si>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</si>
  <si>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</si>
  <si>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</si>
  <si>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</si>
  <si>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</si>
  <si>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</si>
  <si>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</si>
  <si>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</si>
  <si>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</si>
  <si>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</si>
  <si>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</si>
  <si>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</si>
  <si>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</si>
  <si>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</si>
  <si>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</si>
  <si>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</si>
  <si>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</si>
  <si>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</si>
  <si>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</si>
  <si>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</si>
  <si>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</si>
  <si>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</si>
  <si>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</si>
  <si>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</si>
  <si>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</si>
  <si>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</si>
  <si>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</si>
  <si>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</si>
  <si>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</si>
  <si>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</si>
  <si>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</si>
  <si>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</si>
  <si>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</si>
  <si>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</si>
  <si>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</si>
  <si>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</si>
  <si>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</si>
  <si>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</si>
  <si>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</si>
  <si>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</si>
  <si>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</si>
  <si>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</si>
  <si>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</si>
  <si>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</si>
  <si>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</si>
  <si>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</si>
  <si>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</si>
  <si>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</si>
  <si>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</si>
  <si>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</si>
  <si>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</si>
  <si>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</si>
  <si>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</si>
  <si>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</si>
  <si>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</si>
  <si>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</si>
  <si>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</si>
  <si>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</si>
  <si>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</si>
  <si>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</si>
  <si>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</si>
  <si>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</si>
  <si>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</si>
  <si>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</si>
  <si>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</si>
  <si>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</si>
  <si>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</si>
  <si>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</si>
  <si>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</si>
  <si>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</si>
  <si>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</si>
  <si>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</si>
  <si>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</si>
  <si>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</si>
  <si>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</si>
  <si>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</si>
  <si>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</si>
  <si>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</si>
  <si>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</si>
  <si>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</si>
  <si>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</si>
  <si>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</si>
  <si>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</si>
  <si>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</si>
  <si>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</si>
  <si>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</si>
  <si>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</si>
  <si>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</si>
  <si>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</si>
  <si>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</si>
  <si>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</si>
  <si>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</si>
  <si>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</si>
  <si>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</si>
  <si>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</si>
  <si>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</si>
  <si>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</si>
  <si>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</si>
  <si>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</si>
  <si>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</si>
  <si>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</si>
  <si>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</si>
  <si>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</si>
  <si>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</si>
  <si>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</si>
  <si>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</si>
  <si>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</si>
  <si>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</si>
  <si>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</si>
  <si>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</si>
  <si>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</si>
  <si>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</si>
  <si>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</si>
  <si>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</si>
  <si>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</si>
  <si>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</si>
  <si>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</si>
  <si>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</si>
  <si>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</si>
  <si>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</si>
  <si>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</si>
  <si>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</si>
  <si>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</si>
  <si>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</si>
  <si>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</si>
  <si>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</si>
  <si>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</si>
  <si>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</si>
  <si>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</si>
  <si>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</si>
  <si>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</si>
  <si>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</si>
  <si>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</si>
  <si>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</si>
  <si>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</si>
  <si>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</si>
  <si>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</si>
  <si>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</si>
  <si>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</si>
  <si>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</si>
  <si>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</si>
  <si>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</si>
  <si>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</si>
  <si>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</si>
  <si>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</si>
  <si>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</si>
  <si>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</si>
  <si>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</si>
  <si>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</si>
  <si>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</si>
  <si>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</si>
  <si>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</si>
  <si>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</si>
  <si>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</si>
  <si>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</si>
  <si>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</si>
  <si>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</si>
  <si>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</si>
  <si>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</si>
  <si>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</si>
  <si>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</si>
  <si>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</si>
  <si>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</si>
  <si>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</si>
  <si>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</si>
  <si>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</si>
  <si>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</si>
  <si>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</si>
  <si>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</si>
  <si>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</si>
  <si>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</si>
  <si>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</si>
  <si>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</si>
  <si>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</si>
  <si>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</si>
  <si>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</si>
  <si>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</si>
  <si>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</si>
  <si>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</si>
  <si>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</si>
  <si>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</si>
  <si>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</si>
  <si>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</si>
  <si>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</si>
  <si>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</si>
  <si>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</si>
  <si>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</si>
  <si>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</si>
  <si>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</si>
  <si>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</si>
  <si>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</si>
  <si>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</si>
  <si>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</si>
  <si>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</si>
  <si>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</si>
  <si>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</si>
  <si>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</si>
  <si>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</si>
  <si>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</si>
  <si>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</si>
  <si>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</si>
  <si>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</si>
  <si>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</si>
  <si>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</si>
  <si>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</si>
  <si>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</si>
  <si>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</si>
  <si>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</si>
  <si>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</si>
  <si>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</si>
  <si>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</si>
  <si>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</si>
  <si>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</si>
  <si>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</si>
  <si>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</si>
  <si>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</si>
  <si>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</si>
  <si>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</si>
  <si>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</si>
  <si>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</si>
  <si>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</si>
  <si>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</si>
  <si>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</si>
  <si>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</si>
  <si>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</si>
  <si>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</si>
  <si>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</si>
  <si>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</si>
  <si>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</si>
  <si>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</si>
  <si>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</si>
  <si>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</si>
  <si>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</si>
  <si>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</si>
  <si>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</si>
  <si>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</si>
  <si>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</si>
  <si>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</si>
  <si>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</si>
  <si>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</si>
  <si>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</si>
  <si>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</si>
  <si>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</si>
  <si>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</si>
  <si>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</si>
  <si>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</si>
  <si>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</si>
  <si>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</si>
  <si>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</si>
  <si>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</si>
  <si>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</si>
  <si>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</si>
  <si>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</si>
  <si>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</si>
  <si>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</si>
  <si>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</si>
  <si>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</si>
  <si>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</si>
  <si>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</si>
  <si>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</si>
  <si>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</si>
  <si>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</si>
  <si>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</si>
  <si>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</si>
  <si>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</si>
  <si>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</si>
  <si>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</si>
  <si>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</si>
  <si>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</si>
  <si>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</si>
  <si>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</si>
  <si>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</si>
  <si>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</si>
  <si>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</si>
  <si>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</si>
  <si>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</si>
  <si>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</si>
  <si>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</si>
  <si>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</si>
  <si>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</si>
  <si>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</si>
  <si>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</si>
  <si>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</si>
  <si>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</si>
  <si>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</si>
  <si>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</si>
  <si>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</si>
  <si>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</si>
  <si>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</si>
  <si>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</si>
  <si>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</si>
  <si>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</si>
  <si>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</si>
  <si>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</si>
  <si>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</si>
  <si>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</si>
  <si>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</si>
  <si>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</si>
  <si>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</si>
  <si>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</si>
  <si>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</si>
  <si>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</si>
  <si>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</si>
  <si>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</si>
  <si>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</si>
  <si>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</si>
  <si>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</si>
  <si>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</si>
  <si>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</si>
  <si>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</si>
  <si>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</si>
  <si>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</si>
  <si>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</si>
  <si>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</si>
  <si>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</si>
  <si>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</si>
  <si>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</si>
  <si>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</si>
  <si>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</si>
  <si>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</si>
  <si>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</si>
  <si>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</si>
  <si>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</si>
  <si>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</si>
  <si>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</si>
  <si>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</si>
  <si>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</si>
  <si>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</si>
  <si>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</si>
  <si>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</si>
  <si>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</si>
  <si>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</si>
  <si>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</si>
  <si>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</si>
  <si>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</si>
  <si>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</si>
  <si>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</si>
  <si>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</si>
  <si>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</si>
  <si>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</si>
  <si>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</si>
  <si>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</si>
  <si>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</si>
  <si>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</si>
  <si>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</si>
  <si>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</si>
  <si>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</si>
  <si>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</si>
  <si>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</si>
  <si>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</si>
  <si>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</si>
  <si>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</si>
  <si>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</si>
  <si>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</si>
  <si>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</si>
  <si>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</si>
  <si>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</si>
  <si>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</si>
  <si>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</si>
  <si>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</si>
  <si>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</si>
  <si>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</si>
  <si>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</si>
  <si>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</si>
  <si>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</si>
  <si>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</si>
  <si>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</si>
  <si>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</si>
  <si>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</si>
  <si>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</si>
  <si>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</si>
  <si>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</si>
  <si>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</si>
  <si>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</si>
  <si>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</si>
  <si>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</si>
  <si>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</si>
  <si>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</si>
  <si>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</si>
  <si>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</si>
  <si>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</si>
  <si>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</si>
  <si>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</si>
  <si>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</si>
  <si>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</si>
  <si>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</si>
  <si>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</si>
  <si>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</si>
  <si>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</si>
  <si>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</si>
  <si>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</si>
  <si>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</si>
  <si>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</si>
  <si>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</si>
  <si>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</si>
  <si>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</si>
  <si>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</si>
  <si>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</si>
  <si>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</si>
  <si>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</si>
  <si>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</si>
  <si>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</si>
  <si>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</si>
  <si>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</si>
  <si>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</si>
  <si>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</si>
  <si>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</si>
  <si>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</si>
  <si>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</si>
  <si>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</si>
  <si>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</si>
  <si>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</si>
  <si>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</si>
  <si>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</si>
  <si>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</si>
  <si>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</si>
  <si>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</si>
  <si>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</si>
  <si>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</si>
  <si>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</si>
  <si>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</si>
  <si>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</si>
  <si>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</si>
  <si>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</si>
  <si>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</si>
  <si>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</si>
  <si>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</si>
  <si>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</si>
  <si>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</si>
  <si>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</si>
  <si>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</si>
  <si>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</si>
  <si>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</si>
  <si>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</si>
  <si>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</si>
  <si>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</si>
  <si>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</si>
  <si>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</si>
  <si>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</si>
  <si>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</si>
  <si>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</si>
  <si>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</si>
  <si>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</si>
  <si>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</si>
  <si>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</si>
  <si>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</si>
  <si>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</si>
  <si>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</si>
  <si>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</si>
  <si>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</si>
  <si>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</si>
  <si>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</si>
  <si>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</si>
  <si>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</si>
  <si>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</si>
  <si>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</si>
  <si>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</si>
  <si>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</si>
  <si>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</si>
  <si>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</si>
  <si>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</si>
  <si>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</si>
  <si>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</si>
  <si>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</si>
  <si>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</si>
  <si>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</si>
  <si>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</si>
  <si>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</si>
  <si>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</si>
  <si>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</si>
  <si>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</si>
  <si>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</si>
  <si>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</si>
  <si>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</si>
  <si>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</si>
  <si>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</si>
  <si>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</si>
  <si>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</si>
  <si>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</si>
  <si>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</si>
  <si>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</si>
  <si>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</si>
  <si>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</si>
  <si>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</si>
  <si>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</si>
  <si>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</si>
  <si>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</si>
  <si>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</si>
  <si>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</si>
  <si>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</si>
  <si>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</si>
  <si>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</si>
  <si>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</si>
  <si>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</si>
  <si>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</si>
  <si>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</si>
  <si>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</si>
  <si>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</si>
  <si>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</si>
  <si>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</si>
  <si>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</si>
  <si>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</si>
  <si>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</si>
  <si>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</si>
  <si>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</si>
  <si>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</si>
  <si>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</si>
  <si>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</si>
  <si>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</si>
  <si>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</si>
  <si>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</si>
  <si>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</si>
  <si>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</si>
  <si>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</si>
  <si>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</si>
  <si>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</si>
  <si>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</si>
  <si>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</si>
  <si>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</si>
  <si>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</si>
  <si>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</si>
  <si>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</si>
  <si>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</si>
  <si>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</si>
  <si>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</si>
  <si>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</si>
  <si>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</si>
  <si>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</si>
  <si>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</si>
  <si>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</si>
  <si>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</si>
  <si>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</si>
  <si>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</si>
  <si>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</si>
  <si>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</si>
  <si>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</si>
  <si>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</si>
  <si>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</si>
  <si>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</si>
  <si>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</si>
  <si>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</si>
  <si>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</si>
  <si>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</si>
  <si>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</si>
  <si>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</si>
  <si>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</si>
  <si>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</si>
  <si>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</si>
  <si>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</si>
  <si>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</si>
  <si>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</si>
  <si>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</si>
  <si>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</si>
  <si>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</si>
  <si>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</si>
  <si>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</si>
  <si>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</si>
  <si>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</si>
  <si>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</si>
  <si>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</si>
  <si>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</si>
  <si>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</si>
  <si>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</si>
  <si>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</si>
  <si>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</si>
  <si>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</si>
  <si>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</si>
  <si>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</si>
  <si>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</si>
  <si>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</si>
  <si>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</si>
  <si>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</si>
  <si>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</si>
  <si>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</si>
  <si>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</si>
  <si>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</si>
  <si>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</si>
  <si>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</si>
  <si>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</si>
  <si>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</si>
  <si>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</si>
  <si>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</si>
  <si>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</si>
  <si>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</si>
  <si>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</si>
  <si>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</si>
  <si>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</si>
  <si>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</si>
  <si>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</si>
  <si>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</si>
  <si>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</si>
  <si>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</si>
  <si>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</si>
  <si>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</si>
  <si>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</si>
  <si>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</si>
  <si>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</si>
  <si>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</si>
  <si>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</si>
  <si>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</si>
  <si>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</si>
  <si>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</si>
  <si>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</si>
  <si>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</si>
  <si>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</si>
  <si>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</si>
  <si>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</si>
  <si>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</si>
  <si>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</si>
  <si>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</si>
  <si>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</si>
  <si>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</si>
  <si>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</si>
  <si>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</si>
  <si>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</si>
  <si>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</si>
  <si>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</si>
  <si>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</si>
  <si>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</si>
  <si>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</si>
  <si>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</si>
  <si>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</si>
  <si>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</si>
  <si>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</si>
  <si>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</si>
  <si>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</si>
  <si>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</si>
  <si>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</si>
  <si>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</si>
  <si>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</si>
  <si>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</si>
  <si>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</si>
  <si>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</si>
  <si>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</si>
  <si>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</si>
  <si>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</si>
  <si>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</si>
  <si>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</si>
  <si>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</si>
  <si>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</si>
  <si>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</si>
  <si>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</si>
  <si>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</si>
  <si>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</si>
  <si>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</si>
  <si>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</si>
  <si>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</si>
  <si>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</si>
  <si>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</si>
  <si>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</si>
  <si>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</si>
  <si>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</si>
  <si>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</si>
  <si>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</si>
  <si>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</si>
  <si>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</si>
  <si>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</si>
  <si>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</si>
  <si>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</si>
  <si>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</si>
  <si>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</si>
  <si>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</si>
  <si>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</si>
  <si>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</si>
  <si>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</si>
  <si>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</si>
  <si>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</si>
  <si>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</si>
  <si>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</si>
  <si>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</si>
  <si>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</si>
  <si>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</si>
  <si>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</si>
  <si>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</si>
  <si>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</si>
  <si>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</si>
  <si>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</si>
  <si>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</si>
  <si>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</si>
  <si>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</si>
  <si>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</si>
  <si>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</si>
  <si>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</si>
  <si>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</si>
  <si>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</si>
  <si>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</si>
  <si>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</si>
  <si>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</si>
  <si>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</si>
  <si>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</si>
  <si>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</si>
  <si>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</si>
  <si>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</si>
  <si>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</si>
  <si>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</si>
  <si>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</si>
  <si>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</si>
  <si>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</si>
  <si>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</si>
  <si>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</si>
  <si>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</si>
  <si>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</si>
  <si>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</si>
  <si>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</si>
  <si>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</si>
  <si>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</si>
  <si>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</si>
  <si>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</si>
  <si>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</si>
  <si>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</si>
  <si>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</si>
  <si>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</si>
  <si>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</si>
  <si>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</si>
  <si>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</si>
  <si>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</si>
  <si>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</si>
  <si>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</si>
  <si>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</si>
  <si>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</si>
  <si>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</si>
  <si>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</si>
  <si>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</si>
  <si>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</si>
  <si>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</si>
  <si>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</si>
  <si>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</si>
  <si>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</si>
  <si>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</si>
  <si>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</si>
  <si>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</si>
  <si>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</si>
  <si>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</si>
  <si>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</si>
  <si>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</si>
  <si>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</si>
  <si>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</si>
  <si>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</si>
  <si>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</si>
  <si>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</si>
  <si>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</si>
  <si>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</si>
  <si>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</si>
  <si>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</si>
  <si>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</si>
  <si>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</si>
  <si>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</si>
  <si>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</si>
  <si>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</si>
  <si>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</si>
  <si>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</si>
  <si>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</si>
  <si>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</si>
  <si>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</si>
  <si>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</si>
  <si>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</si>
  <si>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</si>
  <si>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</si>
  <si>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</si>
  <si>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</si>
  <si>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</si>
  <si>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</si>
  <si>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</si>
  <si>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</si>
  <si>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</si>
  <si>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</si>
  <si>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</si>
  <si>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</si>
  <si>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</si>
  <si>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</si>
  <si>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</si>
  <si>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</si>
  <si>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</si>
  <si>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</si>
  <si>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</si>
  <si>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</si>
  <si>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</si>
  <si>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</si>
  <si>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</si>
  <si>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</si>
  <si>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</si>
  <si>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</si>
  <si>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</si>
  <si>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</si>
  <si>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</si>
  <si>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</si>
  <si>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</si>
  <si>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</si>
  <si>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</si>
  <si>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</si>
  <si>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</si>
  <si>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</si>
  <si>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</si>
  <si>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</si>
  <si>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</si>
  <si>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</si>
  <si>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</si>
  <si>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</si>
  <si>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</si>
  <si>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</si>
  <si>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</si>
  <si>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</si>
  <si>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</si>
  <si>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</si>
  <si>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</si>
  <si>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</si>
  <si>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</si>
  <si>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</si>
  <si>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</si>
  <si>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</si>
  <si>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</si>
  <si>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</si>
  <si>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</si>
  <si>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</si>
  <si>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</si>
  <si>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</si>
  <si>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</si>
  <si>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</si>
  <si>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</si>
  <si>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</si>
  <si>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</si>
  <si>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</si>
  <si>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</si>
  <si>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</si>
  <si>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</si>
  <si>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</si>
  <si>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</si>
  <si>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</si>
  <si>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</si>
  <si>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</si>
  <si>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</si>
  <si>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</si>
  <si>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</si>
  <si>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</si>
  <si>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</si>
  <si>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</si>
  <si>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</si>
  <si>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</si>
  <si>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</si>
  <si>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</si>
  <si>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</si>
  <si>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</si>
  <si>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</si>
  <si>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</si>
  <si>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</si>
  <si>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</si>
  <si>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</si>
  <si>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</si>
  <si>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</si>
  <si>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</si>
  <si>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</si>
  <si>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</si>
  <si>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</si>
  <si>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</si>
  <si>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</si>
  <si>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</si>
  <si>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</si>
  <si>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</si>
  <si>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</si>
  <si>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</si>
  <si>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</si>
  <si>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</si>
  <si>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</si>
  <si>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</si>
  <si>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</si>
  <si>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</si>
  <si>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</si>
  <si>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</si>
  <si>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</si>
  <si>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</si>
  <si>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</si>
  <si>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</si>
  <si>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</si>
  <si>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</si>
  <si>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</si>
  <si>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</si>
  <si>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</si>
  <si>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</si>
  <si>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</si>
  <si>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</si>
  <si>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</si>
  <si>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</si>
  <si>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</si>
  <si>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</si>
  <si>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</si>
  <si>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</si>
  <si>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</si>
  <si>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</si>
  <si>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</si>
  <si>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</si>
  <si>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</si>
  <si>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</si>
  <si>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</si>
  <si>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</si>
  <si>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</si>
  <si>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</si>
  <si>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</si>
  <si>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</si>
  <si>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</si>
  <si>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</si>
  <si>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</si>
  <si>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</si>
  <si>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</si>
  <si>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</si>
  <si>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</si>
  <si>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</si>
  <si>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</si>
  <si>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</si>
  <si>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</si>
  <si>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</si>
  <si>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</si>
  <si>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</si>
  <si>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</si>
  <si>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</si>
  <si>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</si>
  <si>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</si>
  <si>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</si>
  <si>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</si>
  <si>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</si>
  <si>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</si>
  <si>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</si>
  <si>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</si>
  <si>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</si>
  <si>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</si>
  <si>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</si>
  <si>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</si>
  <si>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</si>
  <si>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</si>
  <si>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</si>
  <si>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</si>
  <si>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</si>
  <si>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</si>
  <si>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</si>
  <si>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</si>
  <si>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</si>
  <si>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</si>
  <si>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</si>
  <si>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</si>
  <si>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</si>
  <si>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</si>
  <si>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</si>
  <si>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</si>
  <si>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</si>
  <si>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</si>
  <si>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</si>
  <si>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</si>
  <si>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</si>
  <si>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</si>
  <si>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</si>
  <si>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</si>
  <si>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</si>
  <si>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</si>
  <si>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</si>
  <si>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</si>
  <si>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</si>
  <si>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</si>
  <si>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</si>
  <si>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</si>
  <si>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</si>
  <si>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</si>
  <si>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</si>
  <si>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</si>
  <si>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</si>
  <si>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</si>
  <si>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</si>
  <si>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</si>
  <si>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</si>
  <si>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</si>
  <si>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</si>
  <si>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</si>
  <si>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</si>
  <si>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</si>
  <si>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</si>
  <si>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</si>
  <si>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</si>
  <si>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</si>
  <si>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</si>
  <si>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</si>
  <si>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</si>
  <si>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</si>
  <si>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</si>
  <si>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</si>
  <si>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</si>
  <si>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</si>
  <si>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</si>
  <si>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</si>
  <si>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</si>
  <si>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</si>
  <si>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</si>
  <si>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</si>
  <si>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</si>
  <si>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</si>
  <si>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</si>
  <si>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</si>
  <si>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</si>
  <si>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</si>
  <si>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</si>
  <si>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</si>
  <si>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</si>
  <si>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</si>
  <si>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</si>
  <si>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</si>
  <si>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</si>
  <si>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</si>
  <si>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</si>
  <si>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</si>
  <si>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</si>
  <si>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</si>
  <si>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</si>
  <si>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</si>
  <si>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</si>
  <si>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</si>
  <si>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</si>
  <si>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</si>
  <si>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</si>
  <si>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</si>
  <si>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</si>
  <si>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</si>
  <si>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</si>
  <si>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</si>
  <si>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</si>
  <si>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</si>
  <si>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</si>
  <si>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</si>
  <si>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</si>
  <si>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</si>
  <si>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</si>
  <si>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</si>
  <si>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</si>
  <si>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</si>
  <si>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</si>
  <si>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</si>
  <si>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</si>
  <si>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</si>
  <si>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</si>
  <si>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</si>
  <si>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</si>
  <si>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</si>
  <si>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</si>
  <si>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</si>
  <si>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</si>
  <si>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</si>
  <si>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</si>
  <si>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</si>
  <si>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</si>
  <si>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</si>
  <si>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</si>
  <si>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</si>
  <si>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</si>
  <si>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</si>
  <si>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</si>
  <si>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</si>
  <si>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</si>
  <si>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</si>
  <si>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</si>
  <si>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</si>
  <si>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</si>
  <si>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</si>
  <si>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</si>
  <si>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</si>
  <si>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</si>
  <si>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</si>
  <si>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</si>
  <si>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</si>
  <si>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</si>
  <si>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</si>
  <si>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</si>
  <si>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</si>
  <si>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</si>
  <si>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</si>
  <si>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</si>
  <si>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</si>
  <si>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</si>
  <si>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</si>
  <si>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</si>
  <si>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</si>
  <si>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</si>
  <si>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</si>
  <si>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</si>
  <si>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</si>
  <si>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</si>
  <si>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</si>
  <si>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</si>
  <si>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</si>
  <si>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</si>
  <si>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</si>
  <si>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</si>
  <si>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</si>
  <si>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</si>
  <si>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</si>
  <si>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</si>
  <si>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</si>
  <si>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</si>
  <si>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</si>
  <si>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</si>
  <si>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</si>
  <si>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</si>
  <si>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</si>
  <si>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</si>
  <si>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</si>
  <si>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</si>
  <si>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</si>
  <si>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</si>
  <si>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</si>
  <si>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</si>
  <si>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</si>
  <si>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</si>
  <si>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</si>
  <si>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</si>
  <si>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</si>
  <si>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</si>
  <si>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</si>
  <si>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</si>
  <si>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</si>
  <si>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</si>
  <si>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</si>
  <si>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</si>
  <si>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</si>
  <si>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</si>
  <si>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</si>
  <si>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</si>
  <si>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</si>
  <si>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</si>
  <si>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</si>
  <si>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</si>
  <si>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</si>
  <si>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</si>
  <si>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</si>
  <si>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</si>
  <si>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</si>
  <si>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</si>
  <si>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</si>
  <si>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</si>
  <si>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</si>
  <si>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</si>
  <si>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</si>
  <si>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</si>
  <si>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</si>
  <si>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</si>
  <si>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</si>
  <si>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</si>
  <si>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</si>
  <si>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</si>
  <si>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</si>
  <si>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</si>
  <si>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</si>
  <si>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</si>
  <si>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</si>
  <si>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</si>
  <si>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</si>
  <si>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</si>
  <si>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</si>
  <si>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</si>
  <si>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</si>
  <si>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</si>
  <si>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</si>
  <si>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</si>
  <si>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</si>
  <si>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</si>
  <si>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</si>
  <si>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</si>
  <si>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</si>
  <si>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</si>
  <si>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</si>
  <si>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</si>
  <si>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</si>
  <si>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</si>
  <si>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</si>
  <si>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</si>
  <si>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</si>
  <si>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</si>
  <si>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</si>
  <si>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</si>
  <si>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</si>
  <si>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</si>
  <si>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</si>
  <si>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</si>
  <si>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</si>
  <si>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</si>
  <si>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</si>
  <si>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</si>
  <si>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</si>
  <si>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</si>
  <si>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</si>
  <si>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</si>
  <si>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</si>
  <si>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</si>
  <si>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</si>
  <si>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</si>
  <si>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</si>
  <si>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</si>
  <si>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</si>
  <si>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</si>
  <si>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</si>
  <si>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</si>
  <si>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</si>
  <si>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</si>
  <si>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</si>
  <si>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</si>
  <si>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</si>
  <si>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</si>
  <si>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</si>
  <si>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</si>
  <si>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</si>
  <si>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</si>
  <si>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</si>
  <si>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</si>
  <si>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</si>
  <si>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</si>
  <si>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</si>
  <si>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</si>
  <si>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</si>
  <si>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</si>
  <si>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</si>
  <si>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</si>
  <si>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</si>
  <si>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</si>
  <si>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</si>
  <si>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</si>
  <si>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</si>
  <si>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</si>
  <si>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</si>
  <si>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</si>
  <si>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</si>
  <si>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</si>
  <si>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</si>
  <si>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</si>
  <si>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</si>
  <si>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</si>
  <si>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</si>
  <si>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</si>
  <si>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</si>
  <si>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</si>
  <si>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</si>
  <si>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</si>
  <si>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</si>
  <si>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</si>
  <si>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</si>
  <si>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</si>
  <si>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</si>
  <si>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</si>
  <si>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</si>
  <si>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</si>
  <si>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</si>
  <si>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</si>
  <si>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</si>
  <si>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</si>
  <si>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</si>
  <si>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</si>
  <si>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</si>
  <si>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</si>
  <si>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</si>
  <si>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</si>
  <si>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</si>
  <si>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</si>
  <si>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</si>
  <si>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</si>
  <si>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</si>
  <si>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</si>
  <si>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</si>
  <si>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</si>
  <si>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</si>
  <si>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</si>
  <si>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</si>
  <si>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</si>
  <si>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</si>
  <si>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</si>
  <si>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</si>
  <si>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</si>
  <si>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</si>
  <si>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</si>
  <si>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</si>
  <si>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</si>
  <si>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</si>
  <si>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</si>
  <si>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</si>
  <si>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</si>
  <si>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</si>
  <si>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</si>
  <si>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</si>
  <si>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</si>
  <si>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</si>
  <si>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</si>
  <si>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</si>
  <si>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</si>
  <si>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</si>
  <si>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</si>
  <si>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</si>
  <si>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</si>
  <si>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</si>
  <si>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</si>
  <si>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</si>
  <si>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</si>
  <si>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</si>
  <si>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</si>
  <si>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</si>
  <si>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</si>
  <si>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</si>
  <si>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</si>
  <si>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</si>
  <si>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</si>
  <si>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</si>
  <si>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</si>
  <si>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</si>
  <si>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</si>
  <si>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</si>
  <si>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</si>
  <si>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</si>
  <si>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</si>
  <si>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</si>
  <si>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</si>
  <si>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</si>
  <si>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</si>
  <si>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</si>
  <si>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</si>
  <si>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</si>
  <si>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</si>
  <si>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</si>
  <si>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</si>
  <si>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</si>
  <si>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</si>
  <si>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</si>
  <si>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</si>
  <si>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</si>
  <si>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</si>
  <si>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</si>
  <si>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</si>
  <si>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</si>
  <si>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</si>
  <si>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</si>
  <si>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</si>
  <si>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</si>
  <si>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</si>
  <si>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</si>
  <si>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</si>
  <si>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</si>
  <si>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</si>
  <si>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</si>
  <si>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</si>
  <si>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</si>
  <si>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</si>
  <si>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</si>
  <si>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</si>
  <si>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</si>
  <si>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</si>
  <si>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</si>
  <si>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</si>
  <si>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</si>
  <si>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</si>
  <si>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</si>
  <si>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</si>
  <si>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</si>
  <si>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</si>
  <si>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</si>
  <si>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</si>
  <si>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</si>
  <si>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</si>
  <si>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</si>
  <si>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</si>
  <si>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</si>
  <si>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</si>
  <si>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</si>
  <si>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</si>
  <si>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</si>
  <si>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</si>
  <si>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</si>
  <si>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</si>
  <si>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</si>
  <si>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</si>
  <si>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</si>
  <si>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</si>
  <si>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</si>
  <si>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</si>
  <si>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</si>
  <si>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</si>
  <si>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</si>
  <si>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</si>
  <si>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</si>
  <si>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</si>
  <si>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</si>
  <si>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</si>
  <si>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</si>
  <si>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</si>
  <si>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</si>
  <si>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</si>
  <si>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</si>
  <si>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</si>
  <si>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</si>
  <si>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</si>
  <si>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</si>
  <si>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</si>
  <si>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</si>
  <si>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</si>
  <si>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</si>
  <si>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</si>
  <si>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</si>
  <si>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</si>
  <si>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</si>
  <si>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</si>
  <si>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</si>
  <si>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</si>
  <si>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</si>
  <si>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</si>
  <si>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</si>
  <si>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</si>
  <si>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</si>
  <si>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</si>
  <si>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</si>
  <si>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</si>
  <si>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</si>
  <si>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</si>
  <si>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</si>
  <si>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</si>
  <si>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</si>
  <si>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</si>
  <si>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</si>
  <si>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</si>
  <si>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</si>
  <si>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</si>
  <si>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</si>
  <si>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</si>
  <si>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</si>
  <si>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</si>
  <si>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</si>
  <si>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</si>
  <si>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</si>
  <si>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</si>
  <si>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</si>
  <si>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</si>
  <si>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</si>
  <si>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</si>
  <si>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</si>
  <si>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</si>
  <si>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</si>
  <si>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</si>
  <si>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</si>
  <si>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</si>
  <si>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</si>
  <si>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</si>
  <si>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</si>
  <si>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</si>
  <si>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</si>
  <si>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</si>
  <si>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</si>
  <si>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</si>
  <si>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</si>
  <si>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</si>
  <si>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</si>
  <si>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</si>
  <si>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</si>
  <si>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</si>
  <si>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</si>
  <si>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</si>
  <si>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</si>
  <si>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</si>
  <si>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</si>
  <si>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</si>
  <si>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</si>
  <si>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</si>
  <si>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</si>
  <si>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</si>
  <si>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</si>
  <si>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</si>
  <si>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</si>
  <si>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</si>
  <si>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</si>
  <si>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</si>
  <si>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</si>
  <si>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</si>
  <si>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</si>
  <si>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</si>
  <si>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</si>
  <si>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</si>
  <si>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</si>
  <si>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</si>
  <si>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</si>
  <si>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</si>
  <si>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</si>
  <si>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</si>
  <si>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</si>
  <si>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</si>
  <si>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</si>
  <si>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</si>
  <si>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</si>
  <si>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</si>
  <si>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</si>
  <si>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</si>
  <si>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</si>
  <si>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</si>
  <si>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</si>
  <si>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</si>
  <si>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</si>
  <si>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</si>
  <si>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</si>
  <si>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</si>
  <si>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</si>
  <si>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</si>
  <si>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</si>
  <si>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</si>
  <si>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</si>
  <si>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</si>
  <si>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</si>
  <si>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</si>
  <si>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</si>
  <si>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</si>
  <si>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</si>
  <si>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</si>
  <si>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</si>
  <si>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</si>
  <si>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</si>
  <si>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</si>
  <si>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</si>
  <si>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</si>
  <si>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</si>
  <si>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</si>
  <si>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</si>
  <si>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</si>
  <si>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</si>
  <si>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</si>
  <si>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</si>
  <si>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</si>
  <si>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</si>
  <si>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</si>
  <si>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</si>
  <si>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</si>
  <si>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</si>
  <si>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</si>
  <si>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</si>
  <si>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</si>
  <si>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</si>
  <si>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</si>
  <si>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</si>
  <si>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</si>
  <si>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</si>
  <si>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</si>
  <si>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</si>
  <si>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</si>
  <si>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</si>
  <si>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</si>
  <si>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</si>
  <si>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</si>
  <si>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</si>
  <si>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</si>
  <si>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</si>
  <si>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</si>
  <si>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</si>
  <si>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</si>
  <si>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</si>
  <si>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</si>
  <si>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</si>
  <si>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</si>
  <si>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</si>
  <si>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</si>
  <si>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</si>
  <si>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</si>
  <si>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</si>
  <si>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</si>
  <si>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</si>
  <si>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</si>
  <si>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</si>
  <si>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</si>
  <si>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</si>
  <si>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</si>
  <si>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</si>
  <si>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</si>
  <si>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</si>
  <si>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</si>
  <si>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</si>
  <si>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</si>
  <si>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</si>
  <si>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</si>
  <si>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</si>
  <si>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</si>
  <si>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</si>
  <si>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</si>
  <si>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</si>
  <si>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</si>
  <si>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</si>
  <si>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</si>
  <si>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</si>
  <si>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</si>
  <si>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</si>
  <si>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</si>
  <si>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</si>
  <si>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</si>
  <si>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</si>
  <si>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</si>
  <si>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</si>
  <si>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</si>
  <si>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</si>
  <si>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</si>
  <si>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</si>
  <si>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</si>
  <si>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</si>
  <si>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</si>
  <si>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</si>
  <si>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</si>
  <si>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</si>
  <si>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</si>
  <si>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</si>
  <si>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</si>
  <si>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</si>
  <si>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</si>
  <si>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</si>
  <si>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</si>
  <si>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</si>
  <si>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</si>
  <si>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</si>
  <si>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</si>
  <si>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</si>
  <si>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</si>
  <si>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</si>
  <si>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</si>
  <si>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</si>
  <si>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</si>
  <si>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</si>
  <si>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</si>
  <si>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</si>
  <si>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</si>
  <si>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</si>
  <si>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</si>
  <si>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</si>
  <si>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</si>
  <si>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</si>
  <si>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</si>
  <si>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</si>
  <si>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</si>
  <si>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</si>
  <si>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</si>
  <si>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</si>
  <si>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</si>
  <si>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</si>
  <si>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</si>
  <si>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</si>
  <si>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</si>
  <si>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</si>
  <si>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</si>
  <si>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</si>
  <si>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</si>
  <si>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</si>
  <si>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</si>
  <si>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</si>
  <si>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</si>
  <si>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</si>
  <si>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</si>
  <si>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</si>
  <si>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</si>
  <si>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</si>
  <si>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</si>
  <si>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</si>
  <si>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</si>
  <si>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</si>
  <si>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</si>
  <si>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</si>
  <si>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</si>
  <si>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</si>
  <si>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</si>
  <si>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</si>
  <si>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</si>
  <si>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</si>
  <si>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</si>
  <si>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</si>
  <si>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</si>
  <si>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</si>
  <si>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</si>
  <si>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</si>
  <si>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</si>
  <si>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</si>
  <si>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</si>
  <si>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</si>
  <si>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</si>
  <si>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</si>
  <si>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</si>
  <si>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</si>
  <si>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</si>
  <si>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</si>
  <si>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</si>
  <si>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</si>
  <si>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</si>
  <si>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</si>
  <si>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</si>
  <si>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</si>
  <si>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</si>
  <si>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</si>
  <si>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</si>
  <si>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</si>
  <si>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</si>
  <si>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</si>
  <si>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</si>
  <si>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</si>
  <si>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</si>
  <si>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</si>
  <si>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</si>
  <si>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</si>
  <si>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</si>
  <si>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</si>
  <si>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</si>
  <si>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</si>
  <si>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</si>
  <si>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</si>
  <si>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</si>
  <si>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</si>
  <si>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</si>
  <si>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</si>
  <si>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</si>
  <si>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</si>
  <si>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</si>
  <si>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</si>
  <si>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</si>
  <si>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</si>
  <si>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</si>
  <si>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</si>
  <si>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</si>
  <si>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</si>
  <si>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</si>
  <si>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</si>
  <si>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</si>
  <si>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</si>
  <si>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</si>
  <si>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</si>
  <si>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</si>
  <si>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</si>
  <si>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</si>
  <si>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</si>
  <si>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</si>
  <si>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</si>
  <si>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</si>
  <si>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</si>
  <si>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</si>
  <si>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</si>
  <si>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</si>
  <si>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</si>
  <si>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</si>
  <si>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</si>
  <si>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</si>
  <si>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</si>
  <si>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</si>
  <si>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</si>
  <si>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</si>
  <si>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</si>
  <si>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</si>
  <si>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</si>
  <si>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</si>
  <si>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</si>
  <si>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</si>
  <si>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</si>
  <si>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</si>
  <si>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</si>
  <si>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</si>
  <si>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</si>
  <si>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</si>
  <si>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</si>
  <si>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</si>
  <si>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</si>
  <si>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</si>
  <si>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</si>
  <si>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</si>
  <si>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</si>
  <si>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</si>
  <si>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</si>
  <si>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</si>
  <si>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</si>
  <si>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</si>
  <si>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</si>
  <si>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</si>
  <si>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</si>
  <si>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</si>
  <si>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</si>
  <si>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</si>
  <si>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</si>
  <si>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</si>
  <si>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</si>
  <si>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</si>
  <si>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</si>
  <si>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</si>
  <si>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</si>
  <si>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</si>
  <si>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</si>
  <si>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</si>
  <si>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</si>
  <si>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</si>
  <si>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</si>
  <si>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</si>
  <si>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</si>
  <si>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</si>
  <si>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</si>
  <si>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</si>
  <si>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</si>
  <si>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</si>
  <si>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</si>
  <si>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</si>
  <si>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</si>
  <si>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</si>
  <si>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</si>
  <si>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</si>
  <si>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</si>
  <si>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</si>
  <si>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</si>
  <si>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</si>
  <si>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</si>
  <si>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</si>
  <si>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</si>
  <si>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</si>
  <si>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</si>
  <si>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</si>
  <si>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</si>
  <si>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</si>
  <si>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</si>
  <si>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</si>
  <si>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</si>
  <si>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</si>
  <si>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</si>
  <si>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</si>
  <si>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</si>
  <si>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</si>
  <si>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</si>
  <si>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</si>
  <si>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</si>
  <si>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</si>
  <si>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</si>
  <si>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</si>
  <si>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</si>
  <si>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</si>
  <si>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</si>
  <si>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</si>
  <si>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</si>
  <si>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</si>
  <si>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</si>
  <si>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</si>
  <si>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</si>
  <si>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</si>
  <si>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</si>
  <si>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</si>
  <si>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</si>
  <si>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</si>
  <si>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</si>
  <si>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</si>
  <si>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</si>
  <si>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</si>
  <si>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</si>
  <si>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</si>
  <si>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</si>
  <si>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</si>
  <si>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</si>
  <si>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</si>
  <si>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</si>
  <si>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</si>
  <si>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</si>
  <si>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</si>
  <si>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</si>
  <si>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</si>
  <si>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</si>
  <si>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</si>
  <si>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</si>
  <si>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</si>
  <si>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</si>
  <si>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</si>
  <si>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</si>
  <si>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</si>
  <si>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</si>
  <si>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</si>
  <si>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</si>
  <si>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</si>
  <si>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</si>
  <si>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</si>
  <si>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</si>
  <si>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</si>
  <si>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</si>
  <si>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</si>
  <si>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</si>
  <si>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</si>
  <si>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</si>
  <si>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</si>
  <si>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</si>
  <si>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</si>
  <si>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</si>
  <si>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</si>
  <si>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</si>
  <si>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</si>
  <si>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</si>
  <si>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</si>
  <si>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</si>
  <si>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</si>
  <si>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</si>
  <si>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</si>
  <si>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</si>
  <si>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</si>
  <si>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</si>
  <si>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</si>
  <si>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</si>
  <si>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</si>
  <si>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</si>
  <si>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</si>
  <si>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</si>
  <si>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</si>
  <si>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</si>
  <si>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</si>
  <si>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</si>
  <si>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</si>
  <si>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</si>
  <si>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</si>
  <si>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</si>
  <si>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</si>
  <si>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</si>
  <si>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</si>
  <si>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</si>
  <si>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</si>
  <si>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</si>
  <si>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</si>
  <si>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</si>
  <si>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</si>
  <si>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</si>
  <si>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</si>
  <si>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</si>
  <si>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</si>
  <si>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</si>
  <si>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</si>
  <si>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</si>
  <si>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</si>
  <si>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</si>
  <si>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</si>
  <si>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</si>
  <si>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</si>
  <si>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</si>
  <si>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</si>
  <si>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</si>
  <si>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</si>
  <si>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</si>
  <si>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</si>
  <si>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</si>
  <si>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</si>
  <si>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</si>
  <si>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</si>
  <si>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</si>
  <si>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</si>
  <si>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</si>
  <si>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</si>
  <si>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</si>
  <si>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</si>
  <si>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</si>
  <si>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</si>
  <si>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</si>
  <si>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</si>
  <si>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</si>
  <si>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</si>
  <si>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</si>
  <si>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</si>
  <si>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</si>
  <si>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</si>
  <si>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</si>
  <si>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</si>
  <si>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</si>
  <si>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</si>
  <si>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</si>
  <si>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</si>
  <si>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</si>
  <si>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</si>
  <si>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</si>
  <si>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</si>
  <si>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</si>
  <si>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</si>
  <si>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</si>
  <si>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</si>
  <si>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</si>
  <si>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</si>
  <si>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</si>
  <si>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</si>
  <si>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</si>
  <si>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</si>
  <si>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</si>
  <si>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</si>
  <si>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</si>
  <si>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</si>
  <si>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</si>
  <si>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</si>
  <si>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</si>
  <si>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</si>
  <si>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</si>
  <si>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</si>
  <si>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</si>
  <si>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</si>
  <si>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</si>
  <si>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</si>
  <si>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</si>
  <si>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</si>
  <si>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</si>
  <si>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</si>
  <si>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</si>
  <si>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</si>
  <si>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</si>
  <si>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</si>
  <si>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</si>
  <si>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</si>
  <si>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</si>
  <si>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</si>
  <si>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</si>
  <si>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</si>
  <si>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</si>
  <si>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</si>
  <si>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</si>
  <si>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</si>
  <si>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</si>
  <si>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</si>
  <si>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</si>
  <si>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</si>
  <si>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</si>
  <si>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</si>
  <si>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</si>
  <si>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</si>
  <si>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</si>
  <si>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</si>
  <si>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</si>
  <si>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</si>
  <si>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</si>
  <si>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</si>
  <si>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</si>
  <si>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</si>
  <si>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</si>
  <si>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</si>
  <si>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</si>
  <si>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</si>
  <si>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</si>
  <si>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</si>
  <si>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</si>
  <si>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</si>
  <si>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</si>
  <si>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</si>
  <si>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</si>
  <si>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</si>
  <si>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</si>
  <si>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</si>
  <si>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</si>
  <si>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</si>
  <si>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</si>
  <si>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</si>
  <si>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</si>
  <si>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</si>
  <si>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</si>
  <si>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</si>
  <si>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</si>
  <si>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</si>
  <si>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</si>
  <si>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</si>
  <si>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</si>
  <si>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</si>
  <si>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</si>
  <si>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</si>
  <si>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</si>
  <si>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</si>
  <si>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</si>
  <si>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</si>
  <si>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</si>
  <si>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</si>
  <si>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</si>
  <si>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</si>
  <si>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</si>
  <si>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</si>
  <si>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</si>
  <si>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</si>
  <si>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</si>
  <si>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</si>
  <si>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</si>
  <si>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</si>
  <si>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</si>
  <si>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</si>
  <si>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</si>
  <si>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</si>
  <si>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</si>
  <si>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</si>
  <si>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</si>
  <si>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</si>
  <si>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</si>
  <si>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</si>
  <si>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</si>
  <si>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</si>
  <si>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</si>
  <si>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</si>
  <si>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</si>
  <si>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</si>
  <si>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</si>
  <si>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</si>
  <si>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</si>
  <si>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</si>
  <si>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</si>
  <si>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</si>
  <si>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</si>
  <si>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</si>
  <si>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</si>
  <si>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</si>
  <si>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</si>
  <si>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</si>
  <si>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</si>
  <si>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</si>
  <si>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</si>
  <si>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</si>
  <si>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</si>
  <si>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</si>
  <si>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</si>
  <si>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</si>
  <si>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</si>
  <si>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</si>
  <si>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</si>
  <si>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</si>
  <si>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</si>
  <si>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</si>
  <si>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</si>
  <si>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</si>
  <si>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</si>
  <si>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</si>
  <si>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</si>
  <si>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</si>
  <si>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</si>
  <si>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</si>
  <si>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</si>
  <si>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</si>
  <si>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</si>
  <si>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</si>
  <si>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</si>
  <si>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</si>
  <si>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</si>
  <si>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</si>
  <si>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</si>
  <si>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</si>
  <si>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</si>
  <si>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</si>
  <si>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</si>
  <si>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</si>
  <si>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</si>
  <si>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</si>
  <si>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</si>
  <si>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</si>
  <si>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</si>
  <si>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</si>
  <si>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</si>
  <si>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</si>
  <si>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</si>
  <si>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</si>
  <si>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</si>
  <si>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</si>
  <si>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</si>
  <si>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</si>
  <si>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</si>
  <si>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</si>
  <si>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</si>
  <si>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</si>
  <si>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</si>
  <si>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</si>
  <si>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</si>
  <si>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</si>
  <si>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</si>
  <si>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</si>
  <si>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</si>
  <si>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</si>
  <si>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</si>
  <si>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</si>
  <si>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</si>
  <si>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</si>
  <si>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</si>
  <si>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</si>
  <si>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</si>
  <si>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</si>
  <si>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</si>
  <si>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</si>
  <si>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</si>
  <si>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</si>
  <si>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</si>
  <si>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</si>
  <si>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</si>
  <si>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</si>
  <si>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</si>
  <si>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</si>
  <si>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</si>
  <si>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</si>
  <si>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</si>
  <si>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</si>
  <si>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</si>
  <si>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</si>
  <si>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</si>
  <si>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</si>
  <si>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</si>
  <si>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</si>
  <si>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</si>
  <si>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</si>
  <si>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</si>
  <si>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</si>
  <si>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</si>
  <si>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</si>
  <si>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</si>
  <si>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</si>
  <si>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</si>
  <si>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</si>
  <si>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</si>
  <si>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</si>
  <si>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</si>
  <si>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</si>
  <si>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</si>
  <si>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</si>
  <si>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</si>
  <si>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</si>
  <si>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</si>
  <si>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</si>
  <si>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</si>
  <si>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</si>
  <si>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</si>
  <si>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</si>
  <si>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</si>
  <si>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</si>
  <si>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</si>
  <si>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</si>
  <si>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</si>
  <si>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</si>
  <si>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</si>
  <si>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</si>
  <si>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</si>
  <si>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</si>
  <si>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</si>
  <si>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</si>
  <si>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</si>
  <si>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</si>
  <si>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</si>
  <si>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</si>
  <si>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</si>
  <si>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</si>
  <si>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</si>
  <si>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</si>
  <si>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</si>
  <si>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</si>
  <si>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</si>
  <si>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</si>
  <si>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</si>
  <si>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</si>
  <si>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</si>
  <si>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</si>
  <si>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</si>
  <si>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</si>
  <si>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</si>
  <si>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</si>
  <si>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</si>
  <si>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</si>
  <si>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</si>
  <si>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</si>
  <si>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</si>
  <si>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</si>
  <si>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</si>
  <si>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</si>
  <si>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</si>
  <si>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</si>
  <si>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</si>
  <si>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</si>
  <si>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</si>
  <si>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</si>
  <si>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</si>
  <si>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</si>
  <si>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</si>
  <si>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</si>
  <si>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</si>
  <si>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</si>
  <si>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</si>
  <si>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</si>
  <si>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</si>
  <si>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</si>
  <si>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</si>
  <si>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</si>
  <si>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</si>
  <si>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</si>
  <si>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</si>
  <si>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</si>
  <si>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</si>
  <si>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</si>
  <si>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</si>
  <si>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</si>
  <si>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</si>
  <si>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</si>
  <si>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</si>
  <si>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</si>
  <si>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</si>
  <si>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</si>
  <si>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</si>
  <si>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</si>
  <si>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</si>
  <si>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</si>
  <si>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</si>
  <si>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</si>
  <si>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</si>
  <si>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</si>
  <si>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</si>
  <si>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</si>
  <si>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</si>
  <si>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</si>
  <si>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</si>
  <si>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</si>
  <si>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</si>
  <si>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</si>
  <si>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</si>
  <si>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</si>
  <si>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</si>
  <si>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</si>
  <si>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</si>
  <si>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</si>
  <si>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</si>
  <si>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</si>
  <si>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</si>
  <si>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</si>
  <si>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</si>
  <si>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</si>
  <si>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</si>
  <si>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</si>
  <si>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</si>
  <si>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</si>
  <si>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</si>
  <si>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</si>
  <si>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</si>
  <si>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</si>
  <si>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</si>
  <si>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</si>
  <si>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</si>
  <si>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</si>
  <si>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</si>
  <si>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</si>
  <si>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</si>
  <si>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</si>
  <si>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</si>
  <si>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</si>
  <si>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</si>
  <si>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</si>
  <si>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</si>
  <si>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</si>
  <si>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</si>
  <si>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</si>
  <si>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</si>
  <si>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</si>
  <si>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</si>
  <si>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</si>
  <si>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</si>
  <si>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</si>
  <si>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</si>
  <si>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</si>
  <si>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</si>
  <si>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</si>
  <si>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</si>
  <si>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</si>
  <si>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</si>
  <si>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</si>
  <si>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</si>
  <si>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</si>
  <si>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</si>
  <si>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</si>
  <si>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</si>
  <si>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</si>
  <si>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</si>
  <si>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</si>
  <si>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</si>
  <si>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</si>
  <si>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</si>
  <si>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</si>
  <si>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</si>
  <si>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</si>
  <si>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</si>
  <si>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</si>
  <si>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</si>
  <si>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</si>
  <si>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</si>
  <si>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</si>
  <si>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</si>
  <si>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</si>
  <si>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</si>
  <si>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</si>
  <si>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</si>
  <si>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</si>
  <si>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</si>
  <si>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</si>
  <si>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</si>
  <si>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</si>
  <si>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</si>
  <si>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</si>
  <si>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</si>
  <si>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</si>
  <si>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</si>
  <si>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</si>
  <si>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</si>
  <si>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</si>
  <si>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</si>
  <si>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</si>
  <si>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</si>
  <si>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</si>
  <si>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</si>
  <si>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</si>
  <si>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</si>
  <si>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</si>
  <si>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</si>
  <si>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</si>
  <si>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</si>
  <si>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</si>
  <si>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</si>
  <si>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</si>
  <si>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</si>
  <si>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</si>
  <si>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</si>
  <si>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</si>
  <si>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</si>
  <si>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</si>
  <si>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</si>
  <si>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</si>
  <si>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</si>
  <si>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</si>
  <si>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</si>
  <si>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</si>
  <si>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</si>
  <si>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</si>
  <si>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</si>
  <si>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</si>
  <si>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</si>
  <si>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</si>
  <si>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</si>
  <si>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</si>
  <si>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</si>
  <si>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</si>
  <si>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</si>
  <si>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</si>
  <si>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</si>
  <si>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</si>
  <si>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</si>
  <si>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</si>
  <si>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</si>
  <si>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</si>
  <si>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</si>
  <si>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</si>
  <si>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</si>
  <si>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</si>
  <si>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</si>
  <si>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</si>
  <si>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</si>
  <si>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</si>
  <si>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</si>
  <si>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</si>
  <si>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</si>
  <si>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</si>
  <si>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</si>
  <si>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</si>
  <si>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</si>
  <si>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</si>
  <si>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</si>
  <si>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</si>
  <si>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</si>
  <si>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</si>
  <si>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</si>
  <si>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</si>
  <si>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</si>
  <si>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</si>
  <si>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</si>
  <si>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</si>
  <si>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</si>
  <si>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</si>
  <si>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</si>
  <si>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</si>
  <si>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</si>
  <si>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</si>
  <si>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</si>
  <si>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</si>
  <si>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</si>
  <si>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</si>
  <si>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</si>
  <si>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</si>
  <si>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</si>
  <si>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</si>
  <si>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</si>
  <si>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</si>
  <si>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</si>
  <si>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</si>
  <si>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</si>
  <si>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</si>
  <si>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</si>
  <si>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</si>
  <si>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</si>
  <si>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</si>
  <si>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</si>
  <si>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</si>
  <si>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</si>
  <si>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</si>
  <si>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</si>
  <si>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</si>
  <si>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</si>
  <si>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</si>
  <si>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</si>
  <si>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</si>
  <si>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</si>
  <si>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</si>
  <si>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</si>
  <si>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</si>
  <si>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</si>
  <si>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</si>
  <si>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</si>
  <si>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</si>
  <si>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</si>
  <si>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</si>
  <si>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</si>
  <si>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</si>
  <si>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</si>
  <si>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</si>
  <si>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</si>
  <si>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</si>
  <si>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</si>
  <si>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</si>
  <si>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</si>
  <si>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</si>
  <si>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</si>
  <si>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</si>
  <si>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</si>
  <si>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</si>
  <si>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</si>
  <si>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</si>
  <si>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</si>
  <si>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</si>
  <si>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</si>
  <si>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</si>
  <si>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</si>
  <si>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</si>
  <si>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</si>
  <si>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</si>
  <si>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</si>
  <si>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</si>
  <si>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</si>
  <si>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</si>
  <si>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</si>
  <si>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</si>
  <si>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</si>
  <si>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</si>
  <si>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</si>
  <si>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</si>
  <si>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</si>
  <si>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</si>
  <si>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</si>
  <si>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</si>
  <si>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</si>
  <si>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</si>
  <si>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</si>
  <si>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</si>
  <si>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</si>
  <si>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</si>
  <si>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</si>
  <si>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</si>
  <si>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</si>
  <si>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</si>
  <si>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</si>
  <si>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</si>
  <si>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</si>
  <si>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</si>
  <si>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</si>
  <si>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</si>
  <si>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</si>
  <si>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</si>
  <si>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</si>
  <si>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</si>
  <si>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</si>
  <si>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</si>
  <si>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</si>
  <si>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</si>
  <si>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</si>
  <si>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</si>
  <si>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</si>
  <si>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</si>
  <si>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</si>
  <si>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</si>
  <si>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</si>
  <si>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</si>
  <si>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</si>
  <si>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</si>
  <si>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</si>
  <si>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</si>
  <si>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</si>
  <si>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</si>
  <si>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</si>
  <si>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</si>
  <si>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</si>
  <si>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</si>
  <si>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</si>
  <si>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</si>
  <si>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</si>
  <si>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</si>
  <si>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</si>
  <si>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</si>
  <si>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</si>
  <si>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</si>
  <si>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</si>
  <si>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</si>
  <si>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</si>
  <si>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</si>
  <si>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</si>
  <si>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</si>
  <si>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</si>
  <si>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</si>
  <si>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</si>
  <si>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</si>
  <si>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</si>
  <si>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</si>
  <si>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</si>
  <si>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</si>
  <si>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</si>
  <si>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</si>
  <si>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</si>
  <si>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</si>
  <si>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</si>
  <si>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</si>
  <si>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</si>
  <si>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</si>
  <si>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</si>
  <si>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</si>
  <si>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</si>
  <si>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</si>
  <si>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</si>
  <si>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</si>
  <si>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</si>
  <si>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</si>
  <si>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</si>
  <si>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</si>
  <si>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</si>
  <si>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</si>
  <si>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</si>
  <si>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</si>
  <si>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</si>
  <si>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</si>
  <si>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</si>
  <si>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</si>
  <si>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</si>
  <si>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</si>
  <si>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</si>
  <si>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</si>
  <si>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</si>
  <si>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</si>
  <si>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</si>
  <si>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</si>
  <si>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</si>
  <si>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</si>
  <si>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</si>
  <si>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</si>
  <si>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</si>
  <si>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</si>
  <si>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</si>
  <si>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</si>
  <si>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</si>
  <si>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</si>
  <si>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</si>
  <si>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</si>
  <si>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</si>
  <si>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</si>
  <si>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</si>
  <si>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</si>
  <si>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</si>
  <si>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</si>
  <si>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</si>
  <si>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</si>
  <si>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</si>
  <si>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</si>
  <si>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</si>
  <si>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</si>
  <si>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</si>
  <si>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</si>
  <si>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</si>
  <si>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</si>
  <si>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</si>
  <si>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</si>
  <si>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</si>
  <si>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</si>
  <si>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</si>
  <si>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</si>
  <si>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</si>
  <si>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</si>
  <si>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</si>
  <si>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</si>
  <si>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</si>
  <si>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</si>
  <si>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</si>
  <si>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</si>
  <si>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</si>
  <si>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</si>
  <si>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</si>
  <si>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</si>
  <si>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</si>
  <si>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</si>
  <si>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</si>
  <si>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</si>
  <si>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</si>
  <si>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</si>
  <si>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</si>
  <si>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</si>
  <si>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</si>
  <si>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</si>
  <si>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</si>
  <si>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</si>
  <si>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</si>
  <si>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</si>
  <si>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</si>
  <si>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</si>
  <si>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</si>
  <si>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</si>
  <si>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</si>
  <si>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</si>
  <si>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</si>
  <si>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</si>
  <si>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</si>
  <si>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</si>
  <si>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</si>
  <si>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</si>
  <si>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</si>
  <si>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</si>
  <si>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</si>
  <si>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</si>
  <si>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</si>
  <si>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</si>
  <si>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</si>
  <si>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</si>
  <si>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</si>
  <si>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</si>
  <si>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</si>
  <si>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</si>
  <si>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</si>
  <si>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</si>
  <si>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</si>
  <si>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</si>
  <si>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</si>
  <si>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</si>
  <si>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</si>
  <si>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</si>
  <si>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</si>
  <si>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</si>
  <si>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</si>
  <si>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</si>
  <si>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</si>
  <si>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</si>
  <si>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</si>
  <si>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</si>
  <si>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</si>
  <si>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</si>
  <si>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</si>
  <si>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</si>
  <si>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</si>
  <si>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</si>
  <si>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</si>
  <si>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</si>
  <si>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</si>
  <si>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</si>
  <si>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</si>
  <si>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</si>
  <si>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</si>
  <si>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</si>
  <si>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</si>
  <si>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</si>
  <si>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</si>
  <si>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</si>
  <si>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</si>
  <si>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</si>
  <si>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</si>
  <si>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</si>
  <si>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</si>
  <si>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</si>
  <si>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</si>
  <si>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</si>
  <si>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</si>
  <si>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</si>
  <si>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</si>
  <si>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</si>
  <si>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</si>
  <si>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</si>
  <si>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</si>
  <si>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</si>
  <si>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</si>
  <si>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</si>
  <si>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</si>
  <si>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</si>
  <si>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</si>
  <si>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</si>
  <si>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</si>
  <si>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</si>
  <si>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</si>
  <si>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</si>
  <si>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</si>
  <si>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</si>
  <si>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</si>
  <si>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</si>
  <si>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</si>
  <si>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</si>
  <si>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</si>
  <si>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</si>
  <si>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</si>
  <si>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</si>
  <si>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</si>
  <si>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</si>
  <si>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</si>
  <si>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</si>
  <si>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</si>
  <si>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</si>
  <si>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</si>
  <si>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</si>
  <si>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</si>
  <si>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</si>
  <si>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</si>
  <si>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</si>
  <si>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</si>
  <si>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</si>
  <si>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</si>
  <si>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</si>
  <si>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</si>
  <si>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</si>
  <si>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</si>
  <si>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</si>
  <si>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</si>
  <si>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</si>
  <si>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</si>
  <si>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</si>
  <si>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</si>
  <si>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</si>
  <si>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</si>
  <si>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</si>
  <si>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</si>
  <si>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</si>
  <si>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</si>
  <si>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</si>
  <si>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</si>
  <si>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</si>
  <si>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</si>
  <si>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</si>
  <si>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</si>
  <si>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</si>
  <si>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</si>
  <si>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</si>
  <si>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</si>
  <si>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</si>
  <si>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</si>
  <si>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</si>
  <si>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</si>
  <si>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</si>
  <si>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</si>
  <si>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</si>
  <si>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</si>
  <si>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</si>
  <si>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</si>
  <si>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</si>
  <si>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</si>
  <si>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</si>
  <si>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</si>
  <si>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</si>
  <si>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</si>
  <si>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</si>
  <si>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</si>
  <si>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</si>
  <si>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</si>
  <si>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</si>
  <si>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</si>
  <si>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</si>
  <si>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</si>
  <si>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</si>
  <si>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</si>
  <si>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</si>
  <si>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</si>
  <si>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</si>
  <si>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</si>
  <si>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</si>
  <si>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</si>
  <si>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</si>
  <si>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</si>
  <si>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</si>
  <si>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</si>
  <si>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</si>
  <si>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</si>
  <si>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</si>
  <si>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</si>
  <si>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</si>
  <si>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</si>
  <si>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</si>
  <si>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</si>
  <si>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</si>
  <si>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</si>
  <si>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</si>
  <si>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</si>
  <si>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</si>
  <si>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</si>
  <si>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</si>
  <si>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</si>
  <si>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</si>
  <si>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</si>
  <si>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</si>
  <si>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</si>
  <si>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</si>
  <si>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</si>
  <si>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</si>
  <si>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</si>
  <si>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</si>
  <si>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</si>
  <si>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</si>
  <si>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</si>
  <si>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</si>
  <si>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</si>
  <si>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</si>
  <si>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</si>
  <si>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</si>
  <si>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</si>
  <si>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</si>
  <si>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</si>
  <si>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</si>
  <si>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</si>
  <si>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</si>
  <si>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</si>
  <si>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</si>
  <si>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</si>
  <si>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</si>
  <si>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</si>
  <si>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</si>
  <si>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</si>
  <si>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</si>
  <si>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</si>
  <si>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</si>
  <si>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</si>
  <si>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</si>
  <si>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</si>
  <si>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</si>
  <si>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</si>
  <si>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</si>
  <si>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</si>
  <si>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</si>
  <si>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</si>
  <si>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</si>
  <si>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</si>
  <si>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</si>
  <si>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</si>
  <si>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</si>
  <si>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</si>
  <si>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</si>
  <si>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</si>
  <si>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</si>
  <si>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</si>
  <si>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</si>
  <si>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</si>
  <si>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</si>
  <si>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</si>
  <si>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</si>
  <si>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</si>
  <si>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</si>
  <si>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</si>
  <si>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</si>
  <si>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</si>
  <si>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</si>
  <si>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</si>
  <si>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</si>
  <si>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</si>
  <si>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</si>
  <si>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</si>
  <si>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</si>
  <si>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</si>
  <si>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</si>
  <si>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</si>
  <si>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</si>
  <si>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</si>
  <si>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</si>
  <si>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</si>
  <si>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</si>
  <si>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</si>
  <si>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</si>
  <si>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</si>
  <si>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</si>
  <si>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</si>
  <si>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</si>
  <si>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</si>
  <si>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</si>
  <si>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</si>
  <si>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</si>
  <si>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</si>
  <si>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</si>
  <si>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</si>
  <si>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</si>
  <si>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</si>
  <si>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</si>
  <si>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</si>
  <si>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</si>
  <si>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</si>
  <si>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</si>
  <si>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</si>
  <si>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</si>
  <si>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</si>
  <si>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</si>
  <si>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</si>
  <si>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</si>
  <si>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</si>
  <si>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</si>
  <si>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</si>
  <si>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</si>
  <si>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</si>
  <si>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</si>
  <si>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</si>
  <si>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</si>
  <si>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</si>
  <si>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</si>
  <si>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</si>
  <si>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</si>
  <si>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</si>
  <si>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</si>
  <si>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</si>
  <si>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</si>
  <si>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</si>
  <si>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</si>
  <si>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</si>
  <si>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</si>
  <si>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</si>
  <si>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</si>
  <si>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</si>
  <si>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</si>
  <si>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</si>
  <si>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</si>
  <si>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</si>
  <si>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</si>
  <si>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</si>
  <si>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</si>
  <si>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</si>
  <si>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</si>
  <si>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</si>
  <si>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</si>
  <si>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</si>
  <si>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</si>
  <si>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</si>
  <si>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</si>
  <si>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</si>
  <si>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</si>
  <si>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</si>
  <si>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</si>
  <si>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</si>
  <si>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</si>
  <si>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</si>
  <si>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</si>
  <si>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</si>
  <si>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</si>
  <si>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</si>
  <si>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</si>
  <si>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</si>
  <si>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</si>
  <si>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</si>
  <si>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</si>
  <si>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</si>
  <si>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</si>
  <si>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</si>
  <si>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</si>
  <si>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</si>
  <si>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</si>
  <si>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</si>
  <si>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</si>
  <si>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</si>
  <si>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</si>
  <si>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</si>
  <si>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</si>
  <si>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</si>
  <si>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</si>
  <si>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</si>
  <si>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</si>
  <si>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</si>
  <si>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</si>
  <si>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</si>
  <si>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</si>
  <si>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</si>
  <si>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</si>
  <si>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</si>
  <si>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</si>
  <si>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</si>
  <si>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</si>
  <si>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</si>
  <si>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</si>
  <si>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</si>
  <si>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</si>
  <si>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</si>
  <si>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</si>
  <si>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</si>
  <si>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</si>
  <si>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</si>
  <si>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</si>
  <si>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</si>
  <si>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</si>
  <si>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</si>
  <si>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</si>
  <si>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</si>
  <si>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</si>
  <si>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</si>
  <si>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</si>
  <si>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</si>
  <si>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</si>
  <si>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</si>
  <si>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</si>
  <si>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</si>
  <si>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</si>
  <si>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</si>
  <si>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</si>
  <si>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</si>
  <si>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</si>
  <si>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</si>
  <si>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</si>
  <si>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</si>
  <si>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</si>
  <si>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</si>
  <si>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</si>
  <si>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</si>
  <si>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</si>
  <si>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</si>
  <si>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</si>
  <si>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</si>
  <si>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</si>
  <si>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</si>
  <si>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</si>
  <si>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</si>
  <si>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</si>
  <si>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</si>
  <si>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</si>
  <si>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</si>
  <si>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</si>
  <si>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</si>
  <si>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</si>
  <si>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</si>
  <si>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</si>
  <si>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</si>
  <si>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</si>
  <si>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</si>
  <si>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</si>
  <si>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</si>
  <si>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</si>
  <si>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</si>
  <si>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</si>
  <si>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</si>
  <si>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</si>
  <si>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</si>
  <si>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</si>
  <si>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</si>
  <si>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</si>
  <si>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</si>
  <si>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</si>
  <si>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</si>
  <si>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</si>
  <si>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</si>
  <si>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</si>
  <si>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</si>
  <si>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</si>
  <si>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</si>
  <si>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</si>
  <si>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</si>
  <si>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</si>
  <si>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</si>
  <si>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</si>
  <si>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</si>
  <si>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</si>
  <si>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</si>
  <si>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</si>
  <si>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</si>
  <si>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</si>
  <si>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</si>
  <si>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</si>
  <si>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</si>
  <si>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</si>
  <si>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</si>
  <si>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</si>
  <si>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</si>
  <si>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</si>
  <si>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</si>
  <si>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</si>
  <si>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</si>
  <si>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</si>
  <si>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</si>
  <si>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</si>
  <si>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</si>
  <si>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</si>
  <si>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</si>
  <si>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</si>
  <si>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</si>
  <si>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</si>
  <si>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</si>
  <si>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</si>
  <si>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</si>
  <si>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</si>
  <si>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</si>
  <si>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</si>
  <si>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</si>
  <si>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</si>
  <si>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</si>
  <si>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</si>
  <si>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</si>
  <si>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</si>
  <si>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</si>
  <si>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</si>
  <si>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</si>
  <si>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</si>
  <si>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</si>
  <si>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</si>
  <si>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</si>
  <si>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</si>
  <si>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</si>
  <si>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</si>
  <si>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</si>
  <si>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</si>
  <si>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</si>
  <si>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</si>
  <si>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</si>
  <si>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</si>
  <si>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</si>
  <si>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</si>
  <si>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</si>
  <si>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</si>
  <si>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</si>
  <si>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</si>
  <si>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</si>
  <si>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</si>
  <si>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</si>
  <si>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</si>
  <si>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</si>
  <si>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</si>
  <si>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</si>
  <si>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</si>
  <si>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</si>
  <si>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</si>
  <si>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</si>
  <si>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</si>
  <si>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</si>
  <si>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</si>
  <si>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</si>
  <si>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</si>
  <si>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</si>
  <si>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</si>
  <si>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</si>
  <si>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</si>
  <si>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</si>
  <si>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</si>
  <si>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</si>
  <si>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</si>
  <si>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</si>
  <si>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</si>
  <si>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</si>
  <si>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</si>
  <si>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</si>
  <si>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</si>
  <si>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</si>
  <si>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</si>
  <si>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</si>
  <si>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</si>
  <si>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</si>
  <si>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</si>
  <si>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</si>
  <si>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</si>
  <si>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</si>
  <si>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</si>
  <si>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</si>
  <si>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</si>
  <si>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</si>
  <si>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</si>
  <si>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</si>
  <si>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</si>
  <si>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</si>
  <si>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</si>
  <si>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</si>
  <si>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</si>
  <si>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</si>
  <si>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</si>
  <si>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</si>
  <si>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</si>
  <si>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</si>
  <si>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</si>
  <si>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</si>
  <si>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</si>
  <si>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</si>
  <si>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</si>
  <si>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</si>
  <si>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</si>
  <si>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</si>
  <si>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</si>
  <si>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</si>
  <si>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</si>
  <si>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</si>
  <si>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</si>
  <si>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</si>
  <si>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</si>
  <si>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</si>
  <si>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</si>
  <si>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</si>
  <si>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</si>
  <si>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</si>
  <si>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</si>
  <si>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</si>
  <si>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</si>
  <si>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</si>
  <si>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</si>
  <si>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</si>
  <si>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</si>
  <si>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</si>
  <si>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</si>
  <si>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</si>
  <si>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</si>
  <si>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</si>
  <si>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</si>
  <si>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</si>
  <si>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</si>
  <si>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</si>
  <si>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</si>
  <si>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</si>
  <si>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</si>
  <si>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</si>
  <si>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</si>
  <si>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</si>
  <si>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</si>
  <si>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</si>
  <si>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</si>
  <si>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</si>
  <si>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</si>
  <si>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</si>
  <si>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</si>
  <si>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</si>
  <si>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</si>
  <si>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</si>
  <si>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</si>
  <si>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</si>
  <si>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</si>
  <si>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</si>
  <si>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</si>
  <si>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</si>
  <si>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</si>
  <si>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</si>
  <si>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</si>
  <si>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</si>
  <si>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</si>
  <si>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</si>
  <si>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</si>
  <si>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</si>
  <si>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</si>
  <si>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</si>
  <si>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</si>
  <si>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</si>
  <si>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</si>
  <si>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</si>
  <si>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</si>
  <si>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</si>
  <si>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</si>
  <si>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</si>
  <si>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</si>
  <si>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</si>
  <si>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</si>
  <si>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</si>
  <si>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</si>
  <si>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</si>
  <si>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</si>
  <si>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</si>
  <si>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</si>
  <si>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</si>
  <si>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</si>
  <si>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</si>
  <si>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</si>
  <si>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</si>
  <si>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</si>
  <si>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</si>
  <si>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</si>
  <si>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</si>
  <si>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</si>
  <si>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</si>
  <si>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</si>
  <si>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</si>
  <si>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</si>
  <si>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</si>
  <si>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</si>
  <si>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</si>
  <si>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</si>
  <si>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</si>
  <si>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</si>
  <si>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</si>
  <si>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</si>
  <si>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</si>
  <si>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</si>
  <si>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</si>
  <si>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</si>
  <si>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</si>
  <si>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</si>
  <si>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</si>
  <si>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</si>
  <si>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</si>
  <si>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</si>
  <si>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</si>
  <si>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</si>
  <si>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</si>
  <si>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</si>
  <si>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</si>
  <si>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</si>
  <si>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</si>
  <si>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</si>
  <si>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</si>
  <si>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</si>
  <si>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</si>
  <si>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</si>
  <si>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</si>
  <si>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</si>
  <si>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</si>
  <si>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</si>
  <si>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</si>
  <si>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</si>
  <si>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</si>
  <si>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</si>
  <si>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</si>
  <si>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</si>
  <si>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</si>
  <si>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</si>
  <si>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</si>
  <si>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</si>
  <si>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</si>
  <si>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</si>
  <si>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</si>
  <si>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</si>
  <si>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</si>
  <si>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</si>
  <si>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</si>
  <si>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</si>
  <si>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</si>
  <si>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</si>
  <si>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</si>
  <si>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</si>
  <si>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</si>
  <si>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</si>
  <si>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</si>
  <si>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</si>
  <si>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</si>
  <si>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</si>
  <si>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</si>
  <si>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</si>
  <si>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</si>
  <si>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</si>
  <si>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</si>
  <si>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</si>
  <si>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</si>
  <si>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</si>
  <si>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</si>
  <si>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</si>
  <si>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</si>
  <si>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</si>
  <si>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</si>
  <si>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</si>
  <si>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</si>
  <si>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</si>
  <si>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</si>
  <si>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</si>
  <si>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</si>
  <si>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</si>
  <si>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</si>
  <si>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</si>
  <si>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</si>
  <si>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</si>
  <si>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</si>
  <si>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</si>
  <si>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</si>
  <si>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</si>
  <si>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</si>
  <si>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</si>
  <si>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</si>
  <si>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</si>
  <si>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</si>
  <si>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</si>
  <si>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</si>
  <si>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</si>
  <si>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</si>
  <si>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</si>
  <si>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</si>
  <si>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</si>
  <si>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</si>
  <si>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</si>
  <si>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</si>
  <si>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</si>
  <si>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</si>
  <si>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</si>
  <si>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</si>
  <si>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</si>
  <si>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</si>
  <si>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</si>
  <si>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</si>
  <si>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</si>
  <si>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</si>
  <si>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</si>
  <si>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</si>
  <si>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</si>
  <si>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</si>
  <si>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</si>
  <si>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</si>
  <si>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</si>
  <si>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</si>
  <si>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</si>
  <si>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</si>
  <si>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</si>
  <si>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</si>
  <si>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</si>
  <si>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</si>
  <si>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</si>
  <si>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</si>
  <si>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</si>
  <si>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</si>
  <si>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</si>
  <si>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</si>
  <si>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</si>
  <si>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</si>
  <si>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</si>
  <si>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</si>
  <si>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</si>
  <si>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</si>
  <si>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</si>
  <si>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</si>
  <si>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</si>
  <si>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</si>
  <si>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</si>
  <si>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</si>
  <si>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</si>
  <si>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</si>
  <si>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</si>
  <si>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</si>
  <si>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</si>
  <si>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</si>
  <si>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</si>
  <si>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</si>
  <si>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</si>
  <si>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</si>
  <si>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</si>
  <si>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</si>
  <si>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</si>
  <si>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</si>
  <si>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</si>
  <si>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</si>
  <si>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</si>
  <si>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</si>
  <si>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</si>
  <si>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</si>
  <si>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</si>
  <si>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</si>
  <si>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</si>
  <si>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</si>
  <si>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</si>
  <si>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</si>
  <si>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</si>
  <si>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</si>
  <si>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</si>
  <si>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</si>
  <si>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</si>
  <si>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</si>
  <si>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</si>
  <si>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</si>
  <si>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</si>
  <si>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</si>
  <si>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</si>
  <si>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</si>
  <si>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</si>
  <si>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</si>
  <si>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</si>
  <si>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</si>
  <si>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</si>
  <si>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</si>
  <si>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</si>
  <si>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</si>
  <si>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</si>
  <si>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</si>
  <si>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</si>
  <si>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</si>
  <si>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</si>
  <si>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</si>
  <si>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</si>
  <si>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</si>
  <si>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</si>
  <si>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</si>
  <si>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</si>
  <si>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</si>
  <si>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</si>
  <si>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</si>
  <si>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</si>
  <si>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</si>
  <si>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</si>
  <si>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</si>
  <si>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</si>
  <si>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</si>
  <si>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</si>
  <si>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</si>
  <si>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</si>
  <si>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</si>
  <si>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</si>
  <si>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</si>
  <si>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</si>
  <si>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</si>
  <si>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</si>
  <si>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</si>
  <si>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</si>
  <si>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</si>
  <si>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</si>
  <si>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</si>
  <si>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</si>
  <si>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</si>
  <si>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</si>
  <si>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</si>
  <si>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</si>
  <si>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</si>
  <si>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</si>
  <si>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</si>
  <si>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</si>
  <si>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</si>
  <si>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</si>
  <si>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</si>
  <si>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</si>
  <si>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</si>
  <si>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</si>
  <si>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</si>
  <si>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</si>
  <si>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</si>
  <si>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</si>
  <si>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</si>
  <si>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</si>
  <si>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</si>
  <si>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</si>
  <si>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</si>
  <si>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</si>
  <si>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</si>
  <si>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</si>
  <si>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</si>
  <si>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</si>
  <si>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</si>
  <si>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</si>
  <si>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</si>
  <si>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</si>
  <si>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</si>
  <si>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</si>
  <si>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</si>
  <si>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</si>
  <si>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</si>
  <si>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</si>
  <si>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</si>
  <si>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</si>
  <si>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</si>
  <si>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</si>
  <si>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</si>
  <si>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</si>
  <si>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</si>
  <si>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</si>
  <si>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</si>
  <si>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</si>
  <si>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</si>
  <si>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</si>
  <si>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</si>
  <si>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</si>
  <si>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</si>
  <si>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</si>
  <si>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</si>
  <si>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</si>
  <si>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</si>
  <si>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</si>
  <si>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</si>
  <si>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</si>
  <si>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</si>
  <si>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</si>
  <si>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</si>
  <si>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</si>
  <si>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</si>
  <si>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</si>
  <si>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</si>
  <si>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</si>
  <si>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</si>
  <si>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</si>
  <si>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</si>
  <si>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</si>
  <si>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</si>
  <si>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</si>
  <si>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</si>
  <si>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</si>
  <si>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</si>
  <si>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</si>
  <si>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</si>
  <si>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</si>
  <si>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</si>
  <si>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</si>
  <si>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</si>
  <si>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</si>
  <si>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</si>
  <si>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</si>
  <si>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</si>
  <si>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</si>
  <si>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</si>
  <si>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</si>
  <si>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</si>
  <si>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</si>
  <si>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</si>
  <si>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</si>
  <si>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</si>
  <si>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</si>
  <si>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</si>
  <si>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</si>
  <si>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</si>
  <si>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</si>
  <si>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</si>
  <si>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</si>
  <si>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</si>
  <si>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</si>
  <si>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</si>
  <si>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</si>
  <si>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</si>
  <si>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</si>
  <si>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</si>
  <si>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</si>
  <si>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</si>
  <si>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</si>
  <si>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</si>
  <si>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</si>
  <si>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</si>
  <si>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</si>
  <si>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</si>
  <si>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</si>
  <si>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</si>
  <si>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</si>
  <si>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</si>
  <si>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</si>
  <si>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</si>
  <si>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</si>
  <si>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</si>
  <si>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</si>
  <si>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</si>
  <si>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</si>
  <si>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</si>
  <si>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</si>
  <si>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</si>
  <si>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</si>
  <si>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</si>
  <si>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</si>
  <si>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</si>
  <si>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</si>
  <si>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</si>
  <si>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</si>
  <si>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</si>
  <si>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</si>
  <si>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</si>
  <si>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</si>
  <si>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</si>
  <si>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</si>
  <si>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</si>
  <si>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</si>
  <si>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</si>
  <si>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</si>
  <si>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</si>
  <si>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</si>
  <si>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</si>
  <si>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</si>
  <si>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</si>
  <si>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</si>
  <si>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</si>
  <si>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</si>
  <si>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</si>
  <si>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</si>
  <si>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</si>
  <si>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</si>
  <si>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</si>
  <si>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</si>
  <si>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</si>
  <si>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</si>
  <si>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</si>
  <si>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</si>
  <si>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</si>
  <si>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</si>
  <si>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</si>
  <si>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</si>
  <si>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</si>
  <si>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</si>
  <si>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</si>
  <si>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</si>
  <si>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</si>
  <si>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</si>
  <si>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</si>
  <si>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</si>
  <si>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</si>
  <si>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</si>
  <si>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</si>
  <si>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</si>
  <si>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</si>
  <si>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</si>
  <si>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</si>
  <si>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</si>
  <si>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</si>
  <si>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</si>
  <si>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</si>
  <si>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</si>
  <si>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</si>
  <si>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</si>
  <si>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</si>
  <si>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</si>
  <si>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</si>
  <si>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</si>
  <si>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</si>
  <si>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</si>
  <si>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</si>
  <si>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</si>
  <si>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</si>
  <si>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</si>
  <si>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</si>
  <si>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</si>
  <si>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</si>
  <si>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</si>
  <si>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</si>
  <si>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</si>
  <si>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</si>
  <si>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</si>
  <si>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</si>
  <si>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</si>
  <si>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</si>
  <si>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</si>
  <si>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</si>
  <si>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</si>
  <si>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</si>
  <si>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</si>
  <si>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</si>
  <si>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</si>
  <si>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</si>
  <si>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</si>
  <si>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</si>
  <si>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</si>
  <si>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</si>
  <si>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</si>
  <si>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</si>
  <si>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</si>
  <si>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</si>
  <si>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</si>
  <si>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</si>
  <si>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</si>
  <si>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</si>
  <si>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</si>
  <si>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</si>
  <si>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</si>
  <si>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</si>
  <si>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</si>
  <si>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</si>
  <si>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</si>
  <si>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</si>
  <si>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</si>
  <si>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</si>
  <si>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</si>
  <si>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</si>
  <si>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</si>
  <si>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</si>
  <si>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</si>
  <si>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</si>
  <si>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</si>
  <si>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</si>
  <si>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</si>
  <si>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</si>
  <si>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</si>
  <si>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</si>
  <si>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</si>
  <si>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</si>
  <si>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</si>
  <si>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</si>
  <si>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</si>
  <si>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</si>
  <si>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</si>
  <si>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</si>
  <si>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</si>
  <si>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</si>
  <si>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</si>
  <si>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</si>
  <si>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</si>
  <si>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</si>
  <si>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</si>
  <si>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</si>
  <si>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</si>
  <si>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</si>
  <si>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</si>
  <si>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</si>
  <si>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</si>
  <si>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</si>
  <si>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</si>
  <si>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</si>
  <si>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</si>
  <si>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</si>
  <si>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</si>
  <si>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</si>
  <si>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</si>
  <si>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</si>
  <si>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</si>
  <si>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</si>
  <si>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</si>
  <si>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</si>
  <si>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</si>
  <si>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</si>
  <si>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</si>
  <si>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</si>
  <si>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</si>
  <si>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</si>
  <si>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</si>
  <si>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</si>
  <si>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</si>
  <si>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</si>
  <si>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</si>
  <si>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</si>
  <si>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</si>
  <si>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</si>
  <si>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</si>
  <si>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</si>
  <si>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</si>
  <si>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</si>
  <si>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</si>
  <si>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</si>
  <si>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</si>
  <si>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</si>
  <si>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</si>
  <si>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</si>
  <si>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</si>
  <si>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</si>
  <si>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</si>
  <si>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</si>
  <si>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</si>
  <si>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</si>
  <si>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</si>
  <si>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</si>
  <si>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</si>
  <si>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</si>
  <si>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</si>
  <si>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</si>
  <si>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</si>
  <si>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</si>
  <si>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</si>
  <si>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</si>
  <si>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</si>
  <si>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</si>
  <si>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</si>
  <si>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</si>
  <si>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</si>
  <si>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</si>
  <si>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</si>
  <si>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</si>
  <si>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</si>
  <si>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</si>
  <si>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</si>
  <si>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</si>
  <si>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</si>
  <si>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</si>
  <si>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</si>
  <si>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</si>
  <si>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</si>
  <si>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</si>
  <si>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</si>
  <si>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</si>
  <si>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</si>
  <si>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</si>
  <si>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</si>
  <si>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</si>
  <si>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</si>
  <si>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</si>
  <si>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</si>
  <si>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</si>
  <si>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</si>
  <si>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</si>
  <si>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</si>
  <si>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</si>
  <si>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</si>
  <si>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</si>
  <si>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</si>
  <si>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</si>
  <si>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</si>
  <si>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</si>
  <si>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</si>
  <si>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</si>
  <si>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</si>
  <si>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</si>
  <si>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</si>
  <si>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</si>
  <si>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</si>
  <si>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</si>
  <si>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</si>
  <si>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</si>
  <si>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</si>
  <si>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</si>
  <si>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</si>
  <si>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</si>
  <si>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</si>
  <si>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</si>
  <si>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</si>
  <si>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</si>
  <si>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</si>
  <si>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</si>
  <si>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</si>
  <si>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</si>
  <si>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</si>
  <si>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</si>
  <si>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</si>
  <si>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</si>
  <si>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</si>
  <si>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</si>
  <si>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</si>
  <si>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</si>
  <si>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</si>
  <si>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</si>
  <si>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</si>
  <si>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</si>
  <si>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</si>
  <si>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</si>
  <si>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</si>
  <si>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</si>
  <si>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</si>
  <si>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</si>
  <si>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</si>
  <si>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</si>
  <si>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</si>
  <si>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</si>
  <si>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</si>
  <si>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</si>
  <si>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</si>
  <si>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</si>
  <si>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</si>
  <si>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</si>
  <si>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</si>
  <si>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</si>
  <si>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</si>
  <si>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</si>
  <si>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</si>
  <si>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</si>
  <si>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</si>
  <si>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</si>
  <si>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</si>
  <si>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</si>
  <si>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</si>
  <si>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</si>
  <si>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</si>
  <si>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</si>
  <si>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</si>
  <si>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</si>
  <si>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</si>
  <si>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</si>
  <si>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</si>
  <si>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</si>
  <si>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</si>
  <si>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</si>
  <si>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</si>
  <si>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</si>
  <si>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</si>
  <si>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</si>
  <si>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</si>
  <si>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</si>
  <si>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</si>
  <si>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</si>
  <si>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</si>
  <si>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</si>
  <si>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</si>
  <si>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</si>
  <si>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</si>
  <si>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</si>
  <si>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</si>
  <si>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</si>
  <si>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</si>
  <si>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</si>
  <si>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</si>
  <si>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</si>
  <si>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</si>
  <si>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</si>
  <si>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</si>
  <si>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</si>
  <si>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</si>
  <si>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</si>
  <si>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</si>
  <si>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</si>
  <si>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</si>
  <si>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</si>
  <si>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</si>
  <si>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</si>
  <si>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</si>
  <si>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</si>
  <si>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</si>
  <si>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</si>
  <si>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</si>
  <si>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</si>
  <si>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</si>
  <si>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</si>
  <si>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</si>
  <si>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</si>
  <si>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</si>
  <si>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</si>
  <si>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</si>
  <si>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</si>
  <si>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</si>
  <si>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</si>
  <si>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</si>
  <si>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</si>
  <si>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</si>
  <si>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</si>
  <si>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</si>
  <si>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</si>
  <si>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</si>
  <si>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</si>
  <si>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</si>
  <si>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</si>
  <si>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</si>
  <si>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</si>
  <si>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</si>
  <si>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</si>
  <si>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</si>
  <si>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</si>
  <si>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</si>
  <si>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</si>
  <si>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</si>
  <si>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</si>
  <si>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</si>
  <si>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</si>
  <si>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</si>
  <si>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</si>
  <si>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</si>
  <si>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</si>
  <si>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</si>
  <si>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</si>
  <si>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</si>
  <si>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</si>
  <si>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</si>
  <si>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</si>
  <si>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</si>
  <si>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</si>
  <si>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</si>
  <si>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</si>
  <si>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</si>
  <si>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</si>
  <si>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</si>
  <si>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</si>
  <si>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</si>
  <si>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</si>
  <si>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</si>
  <si>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</si>
  <si>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</si>
  <si>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</si>
  <si>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</si>
  <si>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</si>
  <si>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</si>
  <si>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</si>
  <si>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</si>
  <si>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</si>
  <si>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</si>
  <si>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</si>
  <si>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</si>
  <si>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</si>
  <si>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</si>
  <si>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</si>
  <si>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</si>
  <si>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</si>
  <si>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</si>
  <si>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</si>
  <si>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</si>
  <si>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</si>
  <si>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</si>
  <si>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</si>
  <si>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</si>
  <si>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</si>
  <si>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</si>
  <si>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</si>
  <si>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</si>
  <si>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</si>
  <si>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</si>
  <si>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</si>
  <si>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</si>
  <si>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</si>
  <si>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</si>
  <si>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</si>
  <si>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</si>
  <si>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</si>
  <si>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</si>
  <si>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</si>
  <si>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</si>
  <si>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</si>
  <si>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</si>
  <si>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</si>
  <si>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</si>
  <si>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</si>
  <si>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</si>
  <si>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</si>
  <si>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</si>
  <si>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</si>
  <si>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</si>
  <si>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</si>
  <si>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</si>
  <si>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</si>
  <si>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</si>
  <si>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</si>
  <si>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</si>
  <si>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</si>
  <si>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</si>
  <si>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</si>
  <si>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</si>
  <si>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</si>
  <si>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</si>
  <si>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</si>
  <si>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</si>
  <si>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</si>
  <si>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</si>
  <si>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</si>
  <si>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</si>
  <si>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</si>
  <si>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</si>
  <si>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</si>
  <si>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</si>
  <si>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</si>
  <si>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</si>
  <si>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</si>
  <si>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</si>
  <si>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</si>
  <si>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</si>
  <si>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</si>
  <si>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</si>
  <si>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</si>
  <si>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</si>
  <si>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</si>
  <si>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</si>
  <si>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</si>
  <si>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</si>
  <si>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</si>
  <si>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</si>
  <si>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</si>
  <si>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</si>
  <si>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</si>
  <si>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</si>
  <si>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</si>
  <si>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</si>
  <si>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</si>
  <si>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</si>
  <si>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</si>
  <si>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</si>
  <si>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</si>
  <si>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</si>
  <si>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</si>
  <si>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</si>
  <si>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</si>
  <si>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</si>
  <si>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</si>
  <si>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</si>
  <si>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</si>
  <si>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</si>
  <si>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</si>
  <si>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</si>
  <si>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</si>
  <si>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</si>
  <si>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</si>
  <si>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</si>
  <si>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</si>
  <si>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</si>
  <si>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</si>
  <si>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</si>
  <si>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</si>
  <si>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</si>
  <si>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</si>
  <si>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</si>
  <si>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</si>
  <si>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</si>
  <si>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</si>
  <si>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</si>
  <si>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</si>
  <si>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</si>
  <si>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</si>
  <si>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</si>
  <si>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</si>
  <si>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</si>
  <si>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</si>
  <si>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</si>
  <si>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</si>
  <si>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</si>
  <si>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</si>
  <si>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</si>
  <si>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</si>
  <si>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</si>
  <si>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</si>
  <si>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</si>
  <si>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</si>
  <si>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</si>
  <si>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</si>
  <si>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</si>
  <si>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</si>
  <si>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</si>
  <si>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</si>
  <si>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</si>
  <si>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</si>
  <si>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</si>
  <si>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</si>
  <si>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</si>
  <si>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</si>
  <si>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</si>
  <si>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</si>
  <si>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</si>
  <si>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</si>
  <si>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</si>
  <si>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</si>
  <si>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</si>
  <si>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</si>
  <si>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</si>
  <si>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</si>
  <si>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</si>
  <si>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</si>
  <si>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</si>
  <si>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</si>
  <si>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</si>
  <si>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</si>
  <si>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</si>
  <si>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</si>
  <si>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</si>
  <si>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</si>
  <si>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</si>
  <si>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</si>
  <si>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</si>
  <si>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</si>
  <si>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</si>
  <si>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</si>
  <si>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</si>
  <si>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</si>
  <si>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</si>
  <si>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</si>
  <si>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</si>
  <si>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</si>
  <si>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</si>
  <si>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</si>
  <si>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</si>
  <si>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</si>
  <si>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</si>
  <si>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</si>
  <si>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</si>
  <si>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</si>
  <si>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</si>
  <si>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</si>
  <si>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</si>
  <si>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</si>
  <si>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</si>
  <si>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</si>
  <si>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</si>
  <si>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</si>
  <si>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</si>
  <si>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</si>
  <si>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</si>
  <si>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</si>
  <si>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</si>
  <si>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</si>
  <si>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</si>
  <si>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</si>
  <si>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</si>
  <si>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</si>
  <si>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</si>
  <si>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</si>
  <si>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</si>
  <si>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</si>
  <si>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</si>
  <si>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</si>
  <si>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</si>
  <si>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</si>
  <si>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</si>
  <si>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</si>
  <si>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</si>
  <si>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</si>
  <si>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</si>
  <si>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</si>
  <si>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</si>
  <si>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</si>
  <si>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</si>
  <si>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</si>
  <si>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</si>
  <si>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</si>
  <si>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</si>
  <si>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</si>
  <si>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</si>
  <si>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</si>
  <si>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</si>
  <si>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</si>
  <si>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</si>
  <si>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</si>
  <si>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</si>
  <si>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</si>
  <si>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</si>
  <si>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</si>
  <si>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</si>
  <si>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</si>
  <si>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</si>
  <si>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</si>
  <si>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</si>
  <si>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</si>
  <si>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</si>
  <si>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</si>
  <si>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</si>
  <si>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</si>
  <si>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</si>
  <si>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</si>
  <si>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</si>
  <si>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</si>
  <si>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</si>
  <si>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</si>
  <si>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</si>
  <si>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</si>
  <si>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</si>
  <si>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</si>
  <si>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</si>
  <si>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</si>
  <si>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</si>
  <si>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</si>
  <si>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</si>
  <si>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</si>
  <si>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</si>
  <si>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</si>
  <si>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</si>
  <si>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</si>
  <si>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</si>
  <si>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</si>
  <si>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</si>
  <si>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</si>
  <si>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</si>
  <si>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</si>
  <si>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</si>
  <si>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</si>
  <si>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</si>
  <si>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</si>
  <si>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</si>
  <si>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</si>
  <si>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</si>
  <si>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</si>
  <si>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</si>
  <si>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</si>
  <si>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</si>
  <si>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</si>
  <si>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</si>
  <si>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</si>
  <si>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</si>
  <si>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</si>
  <si>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</si>
  <si>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</si>
  <si>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</si>
  <si>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</si>
  <si>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</si>
  <si>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</si>
  <si>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</si>
  <si>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</si>
  <si>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</si>
  <si>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</si>
  <si>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</si>
  <si>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</si>
  <si>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</si>
  <si>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</si>
  <si>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</si>
  <si>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</si>
  <si>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</si>
  <si>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</si>
  <si>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</si>
  <si>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</si>
  <si>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</si>
  <si>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</si>
  <si>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</si>
  <si>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</si>
  <si>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</si>
  <si>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</si>
  <si>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</si>
  <si>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</si>
  <si>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</si>
  <si>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</si>
  <si>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</si>
  <si>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</si>
  <si>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</si>
  <si>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</si>
  <si>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</si>
  <si>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</si>
  <si>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</si>
  <si>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</si>
  <si>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</si>
  <si>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</si>
  <si>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</si>
  <si>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</si>
  <si>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</si>
  <si>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</si>
  <si>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</si>
  <si>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</si>
  <si>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</si>
  <si>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</si>
  <si>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</si>
  <si>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</si>
  <si>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</si>
  <si>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</si>
  <si>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</si>
  <si>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</si>
  <si>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</si>
  <si>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</si>
  <si>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</si>
  <si>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</si>
  <si>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</si>
  <si>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</si>
  <si>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</si>
  <si>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</si>
  <si>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</si>
  <si>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</si>
  <si>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</si>
  <si>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</si>
  <si>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</si>
  <si>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</si>
  <si>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</si>
  <si>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</si>
  <si>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</si>
  <si>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</si>
  <si>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</si>
  <si>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</si>
  <si>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</si>
  <si>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</si>
  <si>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</si>
  <si>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</si>
  <si>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</si>
  <si>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</si>
  <si>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</si>
  <si>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</si>
  <si>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</si>
  <si>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</si>
  <si>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</si>
  <si>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</si>
  <si>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</si>
  <si>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</si>
  <si>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</si>
  <si>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</si>
  <si>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</si>
  <si>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</si>
  <si>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</si>
  <si>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</si>
  <si>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</si>
  <si>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</si>
  <si>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</si>
  <si>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</si>
  <si>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</si>
  <si>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</si>
  <si>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</si>
  <si>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</si>
  <si>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</si>
  <si>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</si>
  <si>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</si>
  <si>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</si>
  <si>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</si>
  <si>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</si>
  <si>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</si>
  <si>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</si>
  <si>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</si>
  <si>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</si>
  <si>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</si>
  <si>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</si>
  <si>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</si>
  <si>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</si>
  <si>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</si>
  <si>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</si>
  <si>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</si>
  <si>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</si>
  <si>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</si>
  <si>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</si>
  <si>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</si>
  <si>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</si>
  <si>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</si>
  <si>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</si>
  <si>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</si>
  <si>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</si>
  <si>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</si>
  <si>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</si>
  <si>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</si>
  <si>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</si>
  <si>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</si>
  <si>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</si>
  <si>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</si>
  <si>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</si>
  <si>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</si>
  <si>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</si>
  <si>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</si>
  <si>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</si>
  <si>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</si>
  <si>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</si>
  <si>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</si>
  <si>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</si>
  <si>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</si>
  <si>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</si>
  <si>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</si>
  <si>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</si>
  <si>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</si>
  <si>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</si>
  <si>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</si>
  <si>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</si>
  <si>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</si>
  <si>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</si>
  <si>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</si>
  <si>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</si>
  <si>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</si>
  <si>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</si>
  <si>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</si>
  <si>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</si>
  <si>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</si>
  <si>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</si>
  <si>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</si>
  <si>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</si>
  <si>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</si>
  <si>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</si>
  <si>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</si>
  <si>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</si>
  <si>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</si>
  <si>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</si>
  <si>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</si>
  <si>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</si>
  <si>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</si>
  <si>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</si>
  <si>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</si>
  <si>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</si>
  <si>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</si>
  <si>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</si>
  <si>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</si>
  <si>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</si>
  <si>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</si>
  <si>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</si>
  <si>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</si>
  <si>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</si>
  <si>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</si>
  <si>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</si>
  <si>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</si>
  <si>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</si>
  <si>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</si>
  <si>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</si>
  <si>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</si>
  <si>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</si>
  <si>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</si>
  <si>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</si>
  <si>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</si>
  <si>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</si>
  <si>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</si>
  <si>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</si>
  <si>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</si>
  <si>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</si>
  <si>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</si>
  <si>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</si>
  <si>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</si>
  <si>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</si>
  <si>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</si>
  <si>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</si>
  <si>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</si>
  <si>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</si>
  <si>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</si>
  <si>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</si>
  <si>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</si>
  <si>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</si>
  <si>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</si>
  <si>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</si>
  <si>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</si>
  <si>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</si>
  <si>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</si>
  <si>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</si>
  <si>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</si>
  <si>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</si>
  <si>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</si>
  <si>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</si>
  <si>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</si>
  <si>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</si>
  <si>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</si>
  <si>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</si>
  <si>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</si>
  <si>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</si>
  <si>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</si>
  <si>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</si>
  <si>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</si>
  <si>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</si>
  <si>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</si>
  <si>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</si>
  <si>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</si>
  <si>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</si>
  <si>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</si>
  <si>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</si>
  <si>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</si>
  <si>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</si>
  <si>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</si>
  <si>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</si>
  <si>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</si>
  <si>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</si>
  <si>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</si>
  <si>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</si>
  <si>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</si>
  <si>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</si>
  <si>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</si>
  <si>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</si>
  <si>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</si>
  <si>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</si>
  <si>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</si>
  <si>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</si>
  <si>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</si>
  <si>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</si>
  <si>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</si>
  <si>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</si>
  <si>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</si>
  <si>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</si>
  <si>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</si>
  <si>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</si>
  <si>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</si>
  <si>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</si>
  <si>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</si>
  <si>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</si>
  <si>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</si>
  <si>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</si>
  <si>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</si>
  <si>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</si>
  <si>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</si>
  <si>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</si>
  <si>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</si>
  <si>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</si>
  <si>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</si>
  <si>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</si>
  <si>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</si>
  <si>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</si>
  <si>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</si>
  <si>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</si>
  <si>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</si>
  <si>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</si>
  <si>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</si>
  <si>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</si>
  <si>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</si>
  <si>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</si>
  <si>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</si>
  <si>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</si>
  <si>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</si>
  <si>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</si>
  <si>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</si>
  <si>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</si>
  <si>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</si>
  <si>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</si>
  <si>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</si>
  <si>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</si>
  <si>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</si>
  <si>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</si>
  <si>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</si>
  <si>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</si>
  <si>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</si>
  <si>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</si>
  <si>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</si>
  <si>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</si>
  <si>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</si>
  <si>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</si>
  <si>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</si>
  <si>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</si>
  <si>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</si>
  <si>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</si>
  <si>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</si>
  <si>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</si>
  <si>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</si>
  <si>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</si>
  <si>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</si>
  <si>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</si>
  <si>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</si>
  <si>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</si>
  <si>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</si>
  <si>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</si>
  <si>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</si>
  <si>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</si>
  <si>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</si>
  <si>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</si>
  <si>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</si>
  <si>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</si>
  <si>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</si>
  <si>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</si>
  <si>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</si>
  <si>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</si>
  <si>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</si>
  <si>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</si>
  <si>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</si>
  <si>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</si>
  <si>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</si>
  <si>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</si>
  <si>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</si>
  <si>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</si>
  <si>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</si>
  <si>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</si>
  <si>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</si>
  <si>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</si>
  <si>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</si>
  <si>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</si>
  <si>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</si>
  <si>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</si>
  <si>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</si>
  <si>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</si>
  <si>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</si>
  <si>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</si>
  <si>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</si>
  <si>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</si>
  <si>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</si>
  <si>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</si>
  <si>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</si>
  <si>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</si>
  <si>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</si>
  <si>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</si>
  <si>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</si>
  <si>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</si>
  <si>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</si>
  <si>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</si>
  <si>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</si>
  <si>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</si>
  <si>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</si>
  <si>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</si>
  <si>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</si>
  <si>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</si>
  <si>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</si>
  <si>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</si>
  <si>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</si>
  <si>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</si>
  <si>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</si>
  <si>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</si>
  <si>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</si>
  <si>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</si>
  <si>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</si>
  <si>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</si>
  <si>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</si>
  <si>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</si>
  <si>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</si>
  <si>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</si>
  <si>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</si>
  <si>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</si>
  <si>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</si>
  <si>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</si>
  <si>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</si>
  <si>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</si>
  <si>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</si>
  <si>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</si>
  <si>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</si>
  <si>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</si>
  <si>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</si>
  <si>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</si>
  <si>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</si>
  <si>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</si>
  <si>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</si>
  <si>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</si>
  <si>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</si>
  <si>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</si>
  <si>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</si>
  <si>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</si>
  <si>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</si>
  <si>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</si>
  <si>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</si>
  <si>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</si>
  <si>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</si>
  <si>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</si>
  <si>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</si>
  <si>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</si>
  <si>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</si>
  <si>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</si>
  <si>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</si>
  <si>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</si>
  <si>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</si>
  <si>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</si>
  <si>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</si>
  <si>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</si>
  <si>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</si>
  <si>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</si>
  <si>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</si>
  <si>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</si>
  <si>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</si>
  <si>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</si>
  <si>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</si>
  <si>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</si>
  <si>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</si>
  <si>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</si>
  <si>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</si>
  <si>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</si>
  <si>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</si>
  <si>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</si>
  <si>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</si>
  <si>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</si>
  <si>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</si>
  <si>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</si>
  <si>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</si>
  <si>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</si>
  <si>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</si>
  <si>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</si>
  <si>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</si>
  <si>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</si>
  <si>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</si>
  <si>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</si>
  <si>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</si>
  <si>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</si>
  <si>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</si>
  <si>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</si>
  <si>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</si>
  <si>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</si>
  <si>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</si>
  <si>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</si>
  <si>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</si>
  <si>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</si>
  <si>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</si>
  <si>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</si>
  <si>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</si>
  <si>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</si>
  <si>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</si>
  <si>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</si>
  <si>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</si>
  <si>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</si>
  <si>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</si>
  <si>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</si>
  <si>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</si>
  <si>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</si>
  <si>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</si>
  <si>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</si>
  <si>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</si>
  <si>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</si>
  <si>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</si>
  <si>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</si>
  <si>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</si>
  <si>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</si>
  <si>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</si>
  <si>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</si>
  <si>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</si>
  <si>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</si>
  <si>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</si>
  <si>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</si>
  <si>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</si>
  <si>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</si>
  <si>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</si>
  <si>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</si>
  <si>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</si>
  <si>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</si>
  <si>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</si>
  <si>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</si>
  <si>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</si>
  <si>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</si>
  <si>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</si>
  <si>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</si>
  <si>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</si>
  <si>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</si>
  <si>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</si>
  <si>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</si>
  <si>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</si>
  <si>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</si>
  <si>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</si>
  <si>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</si>
  <si>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</si>
  <si>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</si>
  <si>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</si>
  <si>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</si>
  <si>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</si>
  <si>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</si>
  <si>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</si>
  <si>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</si>
  <si>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</si>
  <si>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</si>
  <si>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</si>
  <si>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</si>
  <si>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</si>
  <si>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</si>
  <si>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</si>
  <si>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</si>
  <si>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</si>
  <si>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</si>
  <si>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</si>
  <si>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</si>
  <si>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</si>
  <si>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</si>
  <si>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</si>
  <si>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</si>
  <si>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</si>
  <si>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</si>
  <si>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</si>
  <si>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</si>
  <si>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</si>
  <si>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</si>
  <si>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</si>
  <si>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</si>
  <si>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</si>
  <si>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</si>
  <si>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</si>
  <si>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</si>
  <si>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</si>
  <si>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</si>
  <si>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</si>
  <si>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</si>
  <si>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</si>
  <si>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</si>
  <si>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</si>
  <si>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</si>
  <si>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</si>
  <si>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</si>
  <si>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</si>
  <si>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</si>
  <si>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</si>
  <si>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</si>
  <si>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</si>
  <si>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</si>
  <si>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</si>
  <si>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</si>
  <si>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</si>
  <si>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</si>
  <si>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</si>
  <si>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</si>
  <si>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</si>
  <si>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</si>
  <si>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</si>
  <si>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</si>
  <si>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</si>
  <si>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</si>
  <si>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</si>
  <si>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</si>
  <si>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</si>
  <si>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</si>
  <si>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</si>
  <si>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</si>
  <si>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</si>
  <si>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</si>
  <si>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</si>
  <si>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</si>
  <si>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</si>
  <si>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</si>
  <si>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</si>
  <si>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</si>
  <si>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</si>
  <si>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</si>
  <si>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</si>
  <si>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</si>
  <si>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</si>
  <si>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</si>
  <si>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</si>
  <si>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</si>
  <si>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</si>
  <si>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</si>
  <si>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</si>
  <si>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</si>
  <si>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</si>
  <si>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</si>
  <si>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</si>
  <si>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</si>
  <si>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</si>
  <si>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</si>
  <si>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</si>
  <si>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</si>
  <si>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</si>
  <si>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</si>
  <si>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</si>
  <si>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</si>
  <si>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</si>
  <si>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</si>
  <si>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</si>
  <si>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</si>
  <si>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</si>
  <si>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</si>
  <si>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</si>
  <si>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</si>
  <si>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</si>
  <si>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</si>
  <si>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</si>
  <si>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</si>
  <si>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</si>
  <si>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</si>
  <si>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</si>
  <si>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</si>
  <si>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</si>
  <si>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</si>
  <si>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</si>
  <si>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</si>
  <si>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</si>
  <si>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</si>
  <si>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</si>
  <si>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</si>
  <si>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</si>
  <si>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</si>
  <si>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</si>
  <si>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</si>
  <si>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</si>
  <si>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</si>
  <si>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</si>
  <si>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</si>
  <si>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</si>
  <si>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</si>
  <si>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</si>
  <si>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</si>
  <si>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</si>
  <si>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</si>
  <si>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</si>
  <si>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</si>
  <si>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</si>
  <si>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</si>
  <si>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</si>
  <si>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</si>
  <si>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</si>
  <si>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</si>
  <si>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</si>
  <si>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</si>
  <si>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</si>
  <si>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</si>
  <si>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</si>
  <si>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</si>
  <si>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</si>
  <si>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</si>
  <si>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</si>
  <si>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</si>
  <si>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</si>
  <si>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</si>
  <si>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</si>
  <si>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</si>
  <si>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</si>
  <si>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</si>
  <si>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</si>
  <si>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</si>
  <si>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</si>
  <si>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</si>
  <si>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</si>
  <si>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</si>
  <si>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</si>
  <si>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</si>
  <si>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</si>
  <si>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</si>
  <si>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</si>
  <si>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</si>
  <si>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</si>
  <si>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</si>
  <si>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</si>
  <si>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</si>
  <si>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</si>
  <si>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</si>
  <si>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</si>
  <si>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</si>
  <si>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</si>
  <si>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</si>
  <si>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</si>
  <si>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</si>
  <si>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</si>
  <si>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</si>
  <si>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</si>
  <si>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</si>
  <si>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</si>
  <si>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</si>
  <si>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</si>
  <si>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</si>
  <si>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</si>
  <si>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</si>
  <si>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</si>
  <si>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</si>
  <si>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</si>
  <si>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</si>
  <si>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</si>
  <si>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</si>
  <si>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</si>
  <si>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</si>
  <si>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</si>
  <si>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</si>
  <si>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</si>
  <si>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</si>
  <si>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</si>
  <si>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</si>
  <si>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</si>
  <si>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</si>
  <si>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</si>
  <si>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</si>
  <si>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</si>
  <si>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</si>
  <si>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</si>
  <si>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</si>
  <si>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</si>
  <si>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</si>
  <si>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</si>
  <si>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</si>
  <si>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</si>
  <si>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</si>
  <si>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</si>
  <si>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</si>
  <si>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</si>
  <si>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</si>
  <si>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</si>
  <si>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</si>
  <si>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</si>
  <si>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</si>
  <si>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</si>
  <si>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</si>
  <si>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</si>
  <si>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</si>
  <si>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</si>
  <si>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</si>
  <si>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</si>
  <si>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</si>
  <si>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</si>
  <si>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</si>
  <si>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</si>
  <si>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</si>
  <si>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</si>
  <si>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</si>
  <si>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</si>
  <si>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</si>
  <si>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</si>
  <si>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</si>
  <si>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</si>
  <si>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</si>
  <si>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</si>
  <si>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</si>
  <si>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</si>
  <si>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</si>
  <si>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</si>
  <si>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</si>
  <si>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</si>
  <si>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</si>
  <si>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</si>
  <si>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</si>
  <si>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</si>
  <si>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</si>
  <si>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</si>
  <si>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</si>
  <si>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</si>
  <si>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</si>
  <si>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</si>
  <si>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</si>
  <si>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</si>
  <si>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</si>
  <si>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</si>
  <si>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</si>
  <si>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</si>
  <si>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</si>
  <si>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</si>
  <si>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</si>
  <si>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</si>
  <si>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</si>
  <si>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</si>
  <si>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</si>
  <si>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</si>
  <si>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</si>
  <si>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</si>
  <si>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</si>
  <si>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</si>
  <si>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</si>
  <si>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</si>
  <si>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</si>
  <si>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</si>
  <si>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</si>
  <si>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</si>
  <si>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</si>
  <si>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</si>
  <si>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</si>
  <si>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</si>
  <si>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</si>
  <si>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</si>
  <si>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</si>
  <si>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</si>
  <si>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</si>
  <si>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</si>
  <si>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</si>
  <si>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</si>
  <si>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</si>
  <si>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</si>
  <si>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</si>
  <si>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</si>
  <si>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</si>
  <si>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</si>
  <si>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</si>
  <si>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</si>
  <si>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</si>
  <si>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</si>
  <si>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</si>
  <si>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</si>
  <si>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</si>
  <si>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</si>
  <si>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</si>
  <si>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</si>
  <si>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</si>
  <si>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</si>
  <si>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</si>
  <si>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</si>
  <si>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</si>
  <si>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</si>
  <si>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</si>
  <si>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</si>
  <si>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</si>
  <si>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</si>
  <si>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</si>
  <si>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</si>
  <si>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</si>
  <si>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</si>
  <si>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</si>
  <si>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</si>
  <si>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</si>
  <si>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</si>
  <si>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</si>
  <si>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</si>
  <si>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</si>
  <si>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</si>
  <si>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</si>
  <si>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</si>
  <si>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</si>
  <si>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</si>
  <si>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</si>
  <si>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</si>
  <si>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</si>
  <si>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</si>
  <si>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</si>
  <si>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</si>
  <si>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</si>
  <si>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</si>
  <si>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</si>
  <si>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</si>
  <si>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</si>
  <si>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</si>
  <si>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</si>
  <si>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</si>
  <si>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</si>
  <si>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</si>
  <si>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</si>
  <si>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</si>
  <si>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</si>
  <si>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</si>
  <si>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</si>
  <si>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</si>
  <si>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</si>
  <si>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</si>
  <si>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</si>
  <si>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</si>
  <si>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</si>
  <si>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</si>
  <si>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</si>
  <si>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</si>
  <si>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</si>
  <si>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</si>
  <si>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</si>
  <si>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</si>
  <si>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</si>
  <si>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</si>
  <si>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</si>
  <si>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</si>
  <si>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</si>
  <si>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</si>
  <si>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</si>
  <si>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</si>
  <si>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</si>
  <si>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</si>
  <si>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</si>
  <si>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</si>
  <si>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</si>
  <si>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</si>
  <si>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</si>
  <si>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</si>
  <si>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</si>
  <si>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</si>
  <si>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</si>
  <si>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</si>
  <si>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</si>
  <si>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</si>
  <si>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</si>
  <si>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</si>
  <si>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</si>
  <si>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</si>
  <si>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</si>
  <si>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</si>
  <si>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</si>
  <si>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</si>
  <si>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</si>
  <si>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</si>
  <si>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</si>
  <si>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</si>
  <si>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</si>
  <si>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</si>
  <si>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</si>
  <si>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</si>
  <si>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</si>
  <si>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</si>
  <si>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</si>
  <si>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</si>
  <si>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</si>
  <si>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</si>
  <si>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</si>
  <si>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</si>
  <si>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</si>
  <si>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</si>
  <si>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</si>
  <si>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</si>
  <si>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</si>
  <si>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</si>
  <si>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</si>
  <si>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</si>
  <si>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</si>
  <si>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</si>
  <si>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</si>
  <si>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</si>
  <si>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</si>
  <si>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</si>
  <si>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</si>
  <si>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</si>
  <si>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</si>
  <si>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</si>
  <si>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</si>
  <si>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</si>
  <si>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</si>
  <si>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</si>
  <si>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</si>
  <si>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</si>
  <si>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</si>
  <si>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</si>
  <si>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</si>
  <si>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</si>
  <si>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</si>
  <si>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</si>
  <si>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</si>
  <si>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</si>
  <si>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</si>
  <si>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</si>
  <si>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</si>
  <si>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</si>
  <si>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</si>
  <si>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</si>
  <si>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</si>
  <si>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</si>
  <si>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</si>
  <si>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</si>
  <si>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</si>
  <si>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</si>
  <si>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</si>
  <si>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</si>
  <si>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</si>
  <si>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</si>
  <si>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</si>
  <si>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</si>
  <si>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</si>
  <si>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</si>
  <si>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</si>
  <si>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</si>
  <si>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</si>
  <si>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</si>
  <si>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</si>
  <si>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</si>
  <si>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</si>
  <si>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</si>
  <si>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</si>
  <si>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</si>
  <si>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</si>
  <si>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</si>
  <si>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</si>
  <si>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</si>
  <si>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</si>
  <si>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</si>
  <si>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</si>
  <si>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</si>
  <si>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</si>
  <si>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</si>
  <si>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</si>
  <si>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</si>
  <si>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</si>
  <si>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</si>
  <si>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</si>
  <si>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</si>
  <si>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</si>
  <si>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</si>
  <si>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</si>
  <si>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</si>
  <si>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</si>
  <si>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</si>
  <si>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</si>
  <si>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</si>
  <si>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</si>
  <si>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</si>
  <si>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</si>
  <si>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</si>
  <si>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</si>
  <si>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</si>
  <si>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</si>
  <si>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</si>
  <si>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</si>
  <si>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</si>
  <si>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</si>
  <si>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</si>
  <si>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</si>
  <si>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</si>
  <si>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</si>
  <si>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</si>
  <si>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</si>
  <si>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</si>
  <si>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</si>
  <si>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</si>
  <si>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</si>
  <si>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</si>
  <si>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</si>
  <si>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</si>
  <si>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</si>
  <si>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</si>
  <si>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</si>
  <si>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</si>
  <si>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</si>
  <si>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</si>
  <si>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</si>
  <si>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</si>
  <si>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</si>
  <si>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</si>
  <si>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</si>
  <si>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</si>
  <si>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</si>
  <si>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</si>
  <si>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</si>
  <si>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</si>
  <si>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</si>
  <si>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</si>
  <si>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</si>
  <si>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</si>
  <si>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</si>
  <si>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</si>
  <si>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</si>
  <si>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</si>
  <si>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</si>
  <si>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</si>
  <si>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</si>
  <si>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</si>
  <si>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</si>
  <si>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</si>
  <si>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</si>
  <si>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</si>
  <si>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</si>
  <si>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</si>
  <si>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</si>
  <si>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</si>
  <si>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</si>
  <si>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</si>
  <si>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</si>
  <si>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</si>
  <si>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</si>
  <si>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</si>
  <si>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</si>
  <si>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</si>
  <si>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</si>
  <si>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</si>
  <si>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</si>
  <si>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</si>
  <si>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</si>
  <si>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</si>
  <si>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</si>
  <si>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</si>
  <si>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</si>
  <si>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</si>
  <si>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</si>
  <si>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</si>
  <si>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</si>
  <si>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</si>
  <si>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</si>
  <si>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</si>
  <si>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</si>
  <si>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</si>
  <si>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</si>
  <si>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</si>
  <si>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</si>
  <si>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</si>
  <si>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</si>
  <si>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</si>
  <si>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</si>
  <si>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</si>
  <si>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</si>
  <si>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</si>
  <si>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</si>
  <si>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</si>
  <si>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</si>
  <si>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</si>
  <si>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</si>
  <si>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</si>
  <si>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</si>
  <si>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</si>
  <si>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</si>
  <si>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</si>
  <si>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</si>
  <si>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</si>
  <si>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</si>
  <si>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</si>
  <si>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</si>
  <si>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</si>
  <si>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</si>
  <si>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</si>
  <si>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</si>
  <si>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</si>
  <si>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</si>
  <si>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</si>
  <si>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</si>
  <si>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</si>
  <si>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</si>
  <si>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</si>
  <si>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</si>
  <si>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</si>
  <si>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</si>
  <si>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</si>
  <si>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</si>
  <si>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</si>
  <si>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</si>
  <si>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</si>
  <si>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</si>
  <si>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</si>
  <si>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</si>
  <si>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</si>
  <si>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</si>
  <si>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</si>
  <si>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</si>
  <si>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</si>
  <si>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</si>
  <si>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</si>
  <si>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</si>
  <si>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</si>
  <si>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</si>
  <si>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</si>
  <si>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</si>
  <si>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</si>
  <si>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</si>
  <si>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</si>
  <si>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</si>
  <si>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</si>
  <si>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</si>
  <si>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</si>
  <si>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</si>
  <si>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</si>
  <si>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</si>
  <si>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</si>
  <si>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</si>
  <si>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</si>
  <si>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</si>
  <si>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</si>
  <si>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</si>
  <si>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</si>
  <si>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</si>
  <si>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</si>
  <si>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</si>
  <si>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</si>
  <si>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</si>
  <si>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</si>
  <si>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</si>
  <si>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</si>
  <si>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</si>
  <si>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</si>
  <si>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</si>
  <si>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</si>
  <si>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</si>
  <si>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</si>
  <si>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</si>
  <si>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</si>
  <si>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</si>
  <si>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</si>
  <si>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</si>
  <si>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</si>
  <si>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</si>
  <si>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</si>
  <si>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</si>
  <si>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</si>
  <si>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</si>
  <si>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</si>
  <si>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</si>
  <si>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</si>
  <si>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</si>
  <si>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</si>
  <si>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</si>
  <si>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</si>
  <si>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</si>
  <si>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</si>
  <si>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</si>
  <si>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</si>
  <si>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</si>
  <si>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</si>
  <si>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</si>
  <si>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</si>
  <si>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</si>
  <si>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</si>
  <si>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</si>
  <si>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</si>
  <si>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</si>
  <si>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</si>
  <si>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</si>
  <si>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</si>
  <si>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</si>
  <si>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</si>
  <si>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</si>
  <si>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</si>
  <si>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</si>
  <si>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</si>
  <si>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</si>
  <si>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</si>
  <si>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</si>
  <si>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</si>
  <si>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</si>
  <si>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</si>
  <si>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</si>
  <si>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</si>
  <si>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</si>
  <si>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</si>
  <si>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</si>
  <si>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</si>
  <si>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</si>
  <si>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</si>
  <si>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</si>
  <si>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</si>
  <si>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</si>
  <si>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</si>
  <si>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</si>
  <si>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</si>
  <si>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</si>
  <si>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</si>
  <si>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</si>
  <si>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</si>
  <si>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</si>
  <si>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</si>
  <si>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</si>
  <si>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</si>
  <si>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</si>
  <si>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</si>
  <si>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</si>
  <si>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</si>
  <si>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</si>
  <si>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</si>
  <si>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</si>
  <si>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</si>
  <si>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</si>
  <si>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</si>
  <si>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</si>
  <si>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</si>
  <si>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</si>
  <si>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</si>
  <si>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</si>
  <si>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</si>
  <si>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</si>
  <si>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</si>
  <si>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</si>
  <si>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</si>
  <si>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</si>
  <si>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</si>
  <si>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</si>
  <si>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</si>
  <si>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</si>
  <si>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</si>
  <si>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</si>
  <si>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</si>
  <si>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</si>
  <si>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</si>
  <si>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</si>
  <si>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</si>
  <si>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</si>
  <si>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</si>
  <si>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</si>
  <si>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</si>
  <si>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</si>
  <si>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</si>
  <si>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</si>
  <si>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</si>
  <si>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</si>
  <si>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</si>
  <si>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</si>
  <si>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</si>
  <si>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</si>
  <si>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</si>
  <si>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</si>
  <si>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</si>
  <si>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</si>
  <si>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</si>
  <si>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</si>
  <si>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</si>
  <si>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</si>
  <si>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</si>
  <si>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</si>
  <si>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</si>
  <si>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</si>
  <si>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</si>
  <si>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</si>
  <si>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</si>
  <si>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</si>
  <si>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</si>
  <si>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</si>
  <si>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</si>
  <si>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</si>
  <si>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</si>
  <si>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</si>
  <si>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</si>
  <si>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</si>
  <si>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</si>
  <si>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</si>
  <si>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</si>
  <si>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</si>
  <si>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</si>
  <si>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</si>
  <si>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</si>
  <si>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</si>
  <si>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</si>
  <si>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</si>
  <si>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</si>
  <si>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</si>
  <si>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</si>
  <si>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</si>
  <si>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</si>
  <si>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</si>
  <si>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</si>
  <si>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</si>
  <si>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</si>
  <si>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</si>
  <si>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</si>
  <si>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</si>
  <si>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</si>
  <si>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</si>
  <si>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</si>
  <si>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</si>
  <si>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</si>
  <si>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</si>
  <si>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</si>
  <si>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</si>
  <si>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</si>
  <si>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</si>
  <si>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</si>
  <si>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</si>
  <si>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</si>
  <si>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</si>
  <si>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</si>
  <si>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</si>
  <si>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</si>
  <si>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</si>
  <si>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</si>
  <si>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</si>
  <si>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</si>
  <si>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</si>
  <si>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</si>
  <si>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</si>
  <si>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</si>
  <si>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</si>
  <si>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</si>
  <si>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</si>
  <si>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</si>
  <si>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</si>
  <si>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</si>
  <si>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</si>
  <si>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</si>
  <si>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</si>
  <si>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</si>
  <si>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</si>
  <si>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</si>
  <si>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</si>
  <si>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</si>
  <si>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</si>
  <si>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</si>
  <si>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</si>
  <si>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</si>
  <si>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</si>
  <si>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</si>
  <si>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</si>
  <si>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</si>
  <si>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</si>
  <si>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</si>
  <si>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</si>
  <si>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</si>
  <si>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</si>
  <si>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</si>
  <si>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</si>
  <si>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</si>
  <si>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</si>
  <si>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</si>
  <si>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</si>
  <si>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</si>
  <si>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</si>
  <si>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</si>
  <si>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</si>
  <si>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</si>
  <si>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</si>
  <si>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</si>
  <si>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</si>
  <si>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</si>
  <si>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</si>
  <si>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</si>
  <si>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</si>
  <si>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</si>
  <si>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</si>
  <si>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</si>
  <si>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</si>
  <si>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</si>
  <si>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</si>
  <si>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</si>
  <si>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</si>
  <si>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</si>
  <si>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</si>
  <si>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</si>
  <si>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</si>
  <si>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</si>
  <si>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</si>
  <si>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</si>
  <si>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</si>
  <si>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</si>
  <si>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</si>
  <si>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</si>
  <si>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</si>
  <si>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</si>
  <si>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</si>
  <si>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</si>
  <si>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</si>
  <si>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</si>
  <si>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</si>
  <si>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</si>
  <si>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</si>
  <si>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</si>
  <si>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</si>
  <si>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</si>
  <si>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</si>
  <si>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</si>
  <si>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</si>
  <si>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</si>
  <si>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</si>
  <si>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</si>
  <si>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</si>
  <si>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</si>
  <si>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</si>
  <si>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</si>
  <si>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</si>
  <si>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</si>
  <si>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</si>
  <si>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</si>
  <si>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</si>
  <si>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</si>
  <si>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</si>
  <si>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</si>
  <si>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</si>
  <si>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</si>
  <si>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</si>
  <si>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</si>
  <si>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</si>
  <si>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</si>
  <si>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</si>
  <si>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</si>
  <si>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</si>
  <si>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</si>
  <si>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</si>
  <si>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</si>
  <si>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</si>
  <si>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</si>
  <si>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</si>
  <si>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</si>
  <si>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</si>
  <si>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</si>
  <si>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</si>
  <si>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</si>
  <si>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</si>
  <si>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</si>
  <si>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</si>
  <si>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</si>
  <si>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</si>
  <si>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</si>
  <si>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</si>
  <si>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</si>
  <si>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</si>
  <si>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</si>
  <si>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</si>
  <si>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</si>
  <si>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</si>
  <si>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</si>
  <si>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</si>
  <si>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</si>
  <si>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</si>
  <si>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</si>
  <si>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</si>
  <si>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</si>
  <si>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</si>
  <si>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</si>
  <si>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</si>
  <si>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</si>
  <si>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</si>
  <si>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</si>
  <si>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</si>
  <si>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</si>
  <si>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</si>
  <si>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</si>
  <si>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</si>
  <si>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</si>
  <si>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</si>
  <si>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</si>
  <si>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</si>
  <si>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</si>
  <si>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</si>
  <si>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</si>
  <si>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</si>
  <si>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</si>
  <si>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</si>
  <si>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</si>
  <si>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</si>
  <si>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</si>
  <si>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</si>
  <si>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</si>
  <si>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</si>
  <si>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</si>
  <si>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</si>
  <si>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</si>
  <si>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</si>
  <si>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</si>
  <si>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</si>
  <si>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</si>
  <si>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</si>
  <si>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</si>
  <si>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</si>
  <si>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</si>
  <si>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</si>
  <si>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</si>
  <si>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</si>
  <si>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</si>
  <si>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</si>
  <si>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</si>
  <si>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</si>
  <si>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</si>
  <si>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</si>
  <si>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</si>
  <si>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</si>
  <si>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</si>
  <si>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</si>
  <si>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</si>
  <si>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</si>
  <si>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</si>
  <si>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</si>
  <si>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</si>
  <si>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</si>
  <si>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</si>
  <si>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</si>
  <si>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</si>
  <si>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</si>
  <si>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</si>
  <si>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</si>
  <si>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</si>
  <si>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</si>
  <si>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</si>
  <si>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</si>
  <si>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</si>
  <si>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</si>
  <si>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</si>
  <si>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</si>
  <si>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</si>
  <si>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</si>
  <si>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</si>
  <si>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</si>
  <si>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</si>
  <si>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</si>
  <si>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</si>
  <si>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</si>
  <si>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</si>
  <si>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</si>
  <si>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</si>
  <si>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</si>
  <si>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</si>
  <si>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</si>
  <si>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</si>
  <si>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</si>
  <si>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</si>
  <si>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</si>
  <si>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</si>
  <si>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</si>
  <si>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</si>
  <si>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</si>
  <si>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</si>
  <si>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</si>
  <si>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</si>
  <si>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</si>
  <si>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</si>
  <si>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</si>
  <si>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</si>
  <si>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</si>
  <si>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</si>
  <si>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</si>
  <si>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</si>
  <si>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</si>
  <si>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</si>
  <si>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</si>
  <si>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</si>
  <si>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</si>
  <si>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</si>
  <si>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</si>
  <si>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</si>
  <si>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</si>
  <si>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</si>
  <si>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</si>
  <si>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</si>
  <si>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</si>
  <si>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</si>
  <si>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</si>
  <si>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</si>
  <si>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</si>
  <si>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</si>
  <si>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</si>
  <si>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</si>
  <si>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</si>
  <si>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</si>
  <si>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</si>
  <si>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</si>
  <si>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</si>
  <si>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</si>
  <si>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</si>
  <si>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</si>
  <si>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</si>
  <si>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</si>
  <si>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</si>
  <si>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</si>
  <si>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</si>
  <si>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</si>
  <si>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</si>
  <si>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</si>
  <si>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</si>
  <si>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</si>
  <si>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</si>
  <si>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</si>
  <si>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</si>
  <si>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</si>
  <si>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</si>
  <si>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</si>
  <si>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</si>
  <si>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</si>
  <si>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</si>
  <si>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</si>
  <si>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</si>
  <si>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</si>
  <si>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</si>
  <si>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</si>
  <si>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</si>
  <si>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</si>
  <si>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</si>
  <si>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</si>
  <si>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</si>
  <si>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</si>
  <si>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</si>
  <si>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</si>
  <si>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</si>
  <si>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</si>
  <si>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</si>
  <si>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</si>
  <si>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</si>
  <si>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</si>
  <si>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</si>
  <si>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</si>
  <si>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</si>
  <si>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</si>
  <si>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</si>
  <si>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</si>
  <si>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</si>
  <si>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</si>
  <si>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</si>
  <si>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</si>
  <si>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</si>
  <si>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</si>
  <si>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</si>
  <si>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</si>
  <si>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</si>
  <si>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</si>
  <si>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</si>
  <si>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</si>
  <si>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</si>
  <si>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</si>
  <si>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</si>
  <si>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</si>
  <si>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</si>
  <si>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</si>
  <si>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</si>
  <si>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</si>
  <si>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</si>
  <si>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</si>
  <si>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</si>
  <si>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</si>
  <si>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</si>
  <si>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</si>
  <si>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</si>
  <si>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</si>
  <si>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</si>
  <si>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</si>
  <si>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</si>
  <si>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</si>
  <si>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</si>
  <si>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</si>
  <si>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</si>
  <si>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</si>
  <si>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</si>
  <si>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</si>
  <si>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</si>
  <si>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</si>
  <si>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</si>
  <si>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</si>
  <si>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</si>
  <si>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</si>
  <si>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</si>
  <si>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</si>
  <si>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</si>
  <si>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</si>
  <si>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</si>
  <si>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</si>
  <si>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</si>
  <si>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</si>
  <si>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</si>
  <si>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</si>
  <si>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</si>
  <si>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</si>
  <si>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</si>
  <si>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</si>
  <si>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</si>
  <si>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</si>
  <si>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</si>
  <si>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</si>
  <si>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</si>
  <si>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</si>
  <si>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</si>
  <si>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</si>
  <si>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</si>
  <si>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</si>
  <si>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</si>
  <si>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</si>
  <si>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</si>
  <si>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</si>
  <si>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</si>
  <si>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</si>
  <si>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</si>
  <si>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</si>
  <si>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</si>
  <si>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</si>
  <si>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</si>
  <si>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</si>
  <si>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</si>
  <si>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</si>
  <si>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</si>
  <si>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</si>
  <si>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</si>
  <si>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</si>
  <si>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</si>
  <si>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</si>
  <si>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</si>
  <si>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</si>
  <si>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</si>
  <si>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</si>
  <si>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</si>
  <si>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</si>
  <si>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</si>
  <si>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</si>
  <si>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</si>
  <si>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</si>
  <si>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</si>
  <si>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</si>
  <si>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</si>
  <si>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</si>
  <si>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</si>
  <si>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</si>
  <si>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</si>
  <si>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</si>
  <si>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</si>
  <si>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</si>
  <si>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</si>
  <si>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</si>
  <si>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</si>
  <si>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</si>
  <si>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</si>
  <si>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</si>
  <si>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</si>
  <si>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</si>
  <si>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</si>
  <si>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</si>
  <si>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</si>
  <si>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</si>
  <si>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</si>
  <si>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</si>
  <si>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</si>
  <si>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</si>
  <si>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</si>
  <si>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</si>
  <si>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</si>
  <si>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</si>
  <si>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</si>
  <si>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</si>
  <si>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</si>
  <si>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</si>
  <si>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</si>
  <si>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</si>
  <si>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</si>
  <si>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</si>
  <si>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</si>
  <si>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</si>
  <si>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</si>
  <si>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</si>
  <si>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</si>
  <si>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</si>
  <si>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</si>
  <si>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</si>
  <si>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</si>
  <si>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</si>
  <si>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</si>
  <si>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</si>
  <si>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</si>
  <si>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</si>
  <si>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</si>
  <si>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</si>
  <si>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</si>
  <si>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</si>
  <si>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</si>
  <si>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</si>
  <si>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</si>
  <si>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</si>
  <si>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</si>
  <si>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</si>
  <si>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</si>
  <si>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</si>
  <si>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</si>
  <si>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</si>
  <si>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</si>
  <si>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</si>
  <si>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</si>
  <si>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</si>
  <si>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</si>
  <si>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</si>
  <si>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</si>
  <si>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</si>
  <si>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</si>
  <si>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</si>
  <si>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</si>
  <si>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</si>
  <si>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</si>
  <si>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</si>
  <si>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</si>
  <si>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</si>
  <si>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</si>
  <si>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</si>
  <si>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</si>
  <si>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</si>
  <si>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</si>
  <si>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</si>
  <si>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</si>
  <si>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</si>
  <si>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</si>
  <si>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</si>
  <si>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</si>
  <si>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</si>
  <si>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</si>
  <si>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</si>
  <si>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</si>
  <si>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</si>
  <si>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</si>
  <si>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</si>
  <si>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</si>
  <si>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</si>
  <si>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</si>
  <si>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</si>
  <si>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</si>
  <si>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</si>
  <si>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</si>
  <si>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</si>
  <si>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</si>
  <si>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</si>
  <si>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</si>
  <si>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</si>
  <si>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</si>
  <si>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</si>
  <si>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</si>
  <si>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</si>
  <si>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</si>
  <si>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</si>
  <si>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</si>
  <si>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</si>
  <si>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</si>
  <si>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</si>
  <si>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</si>
  <si>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</si>
  <si>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</si>
  <si>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</si>
  <si>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</si>
  <si>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</si>
  <si>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</si>
  <si>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</si>
  <si>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</si>
  <si>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</si>
  <si>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</si>
  <si>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</si>
  <si>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</si>
  <si>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</si>
  <si>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</si>
  <si>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</si>
  <si>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</si>
  <si>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</si>
  <si>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</si>
  <si>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</si>
  <si>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</si>
  <si>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</si>
  <si>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</si>
  <si>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</si>
  <si>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</si>
  <si>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</si>
  <si>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</si>
  <si>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</si>
  <si>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</si>
  <si>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</si>
  <si>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</si>
  <si>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</si>
  <si>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</si>
  <si>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</si>
  <si>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</si>
  <si>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</si>
  <si>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</si>
  <si>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</si>
  <si>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</si>
  <si>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</si>
  <si>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</si>
  <si>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</si>
  <si>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</si>
  <si>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</si>
  <si>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</si>
  <si>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</si>
  <si>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</si>
  <si>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</si>
  <si>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</si>
  <si>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</si>
  <si>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</si>
  <si>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</si>
  <si>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</si>
  <si>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</si>
  <si>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</si>
  <si>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</si>
  <si>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</si>
  <si>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</si>
  <si>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</si>
  <si>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</si>
  <si>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</si>
  <si>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</si>
  <si>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</si>
  <si>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</si>
  <si>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</si>
  <si>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</si>
  <si>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</si>
  <si>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</si>
  <si>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</si>
  <si>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</si>
  <si>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</si>
  <si>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</si>
  <si>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</si>
  <si>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</si>
  <si>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</si>
  <si>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</si>
  <si>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</si>
  <si>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</si>
  <si>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</si>
  <si>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</si>
  <si>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</si>
  <si>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</si>
  <si>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</si>
  <si>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</si>
  <si>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</si>
  <si>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</si>
  <si>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</si>
  <si>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</si>
  <si>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</si>
  <si>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</si>
  <si>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</si>
  <si>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</si>
  <si>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</si>
  <si>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</si>
  <si>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</si>
  <si>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</si>
  <si>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</si>
  <si>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</si>
  <si>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</si>
  <si>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</si>
  <si>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</si>
  <si>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</si>
  <si>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</si>
  <si>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</si>
  <si>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</si>
  <si>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</si>
  <si>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</si>
  <si>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</si>
  <si>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</si>
  <si>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</si>
  <si>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</si>
  <si>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</si>
  <si>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</si>
  <si>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</si>
  <si>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</si>
  <si>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</si>
  <si>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</si>
  <si>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</si>
  <si>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</si>
  <si>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</si>
  <si>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</si>
  <si>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</si>
  <si>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</si>
  <si>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</si>
  <si>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</si>
  <si>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</si>
  <si>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</si>
  <si>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</si>
  <si>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</si>
  <si>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</si>
  <si>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</si>
  <si>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</si>
  <si>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</si>
  <si>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</si>
  <si>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</si>
  <si>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</si>
  <si>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</si>
  <si>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</si>
  <si>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</si>
  <si>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</si>
  <si>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</si>
  <si>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</si>
  <si>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</si>
  <si>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</si>
  <si>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</si>
  <si>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</si>
  <si>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</si>
  <si>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</si>
  <si>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</si>
  <si>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</si>
  <si>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</si>
  <si>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</si>
  <si>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</si>
  <si>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</si>
  <si>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</si>
  <si>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</si>
  <si>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</si>
  <si>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</si>
  <si>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</si>
  <si>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</si>
  <si>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</si>
  <si>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</si>
  <si>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</si>
  <si>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</si>
  <si>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</si>
  <si>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</si>
  <si>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</si>
  <si>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</si>
  <si>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</si>
  <si>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</si>
  <si>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</si>
  <si>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</si>
  <si>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</si>
  <si>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</si>
  <si>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</si>
  <si>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</si>
  <si>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</si>
  <si>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</si>
  <si>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</si>
  <si>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</si>
  <si>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</si>
  <si>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</si>
  <si>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</si>
  <si>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</si>
  <si>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</si>
  <si>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</si>
  <si>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</si>
  <si>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</si>
  <si>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</si>
  <si>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</si>
  <si>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</si>
  <si>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</si>
  <si>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</si>
  <si>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</si>
  <si>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</si>
  <si>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</si>
  <si>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</si>
  <si>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</si>
  <si>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</si>
  <si>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</si>
  <si>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</si>
  <si>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</si>
  <si>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</si>
  <si>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</si>
  <si>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</si>
  <si>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</si>
  <si>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</si>
  <si>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</si>
  <si>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</si>
  <si>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</si>
  <si>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</si>
  <si>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</si>
  <si>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</si>
  <si>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</si>
  <si>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</si>
  <si>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</si>
  <si>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</si>
  <si>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</si>
  <si>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</si>
  <si>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</si>
  <si>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</si>
  <si>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</si>
  <si>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</si>
  <si>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</si>
  <si>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</si>
  <si>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</si>
  <si>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</si>
  <si>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</si>
  <si>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</si>
  <si>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</si>
  <si>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</si>
  <si>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</si>
  <si>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</si>
  <si>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</si>
  <si>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</si>
  <si>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</si>
  <si>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</si>
  <si>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</si>
  <si>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</si>
  <si>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</si>
  <si>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</si>
  <si>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</si>
  <si>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</si>
  <si>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</si>
  <si>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</si>
  <si>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</si>
  <si>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</si>
  <si>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</si>
  <si>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</si>
  <si>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</si>
  <si>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</si>
  <si>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</si>
  <si>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</si>
  <si>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</si>
  <si>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</si>
  <si>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</si>
  <si>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</si>
  <si>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</si>
  <si>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</si>
  <si>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</si>
  <si>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</si>
  <si>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</si>
  <si>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</si>
  <si>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</si>
  <si>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</si>
  <si>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</si>
  <si>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</si>
  <si>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</si>
  <si>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</si>
  <si>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</si>
  <si>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</si>
  <si>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</si>
  <si>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</si>
  <si>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</si>
  <si>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</si>
  <si>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</si>
  <si>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</si>
  <si>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</si>
  <si>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</si>
  <si>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</si>
  <si>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</si>
  <si>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</si>
  <si>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</si>
  <si>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</si>
  <si>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</si>
  <si>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</si>
  <si>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</si>
  <si>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</si>
  <si>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</si>
  <si>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</si>
  <si>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</si>
  <si>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</si>
  <si>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</si>
  <si>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</si>
  <si>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</si>
  <si>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</si>
  <si>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</si>
  <si>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</si>
  <si>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</si>
  <si>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</si>
  <si>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</si>
  <si>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</si>
  <si>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</si>
  <si>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</si>
  <si>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</si>
  <si>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</si>
  <si>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</si>
  <si>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</si>
  <si>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</si>
  <si>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</si>
  <si>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</si>
  <si>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</si>
  <si>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</si>
  <si>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</si>
  <si>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</si>
  <si>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</si>
  <si>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</si>
  <si>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</si>
  <si>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</si>
  <si>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</si>
  <si>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</si>
  <si>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</si>
  <si>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</si>
  <si>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</si>
  <si>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</si>
  <si>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</si>
  <si>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</si>
  <si>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</si>
  <si>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</si>
  <si>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</si>
  <si>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</si>
  <si>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</si>
  <si>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</si>
  <si>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</si>
  <si>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</si>
  <si>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</si>
  <si>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</si>
  <si>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</si>
  <si>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</si>
  <si>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</si>
  <si>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</si>
  <si>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</si>
  <si>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</si>
  <si>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</si>
  <si>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</si>
  <si>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</si>
  <si>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</si>
  <si>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</si>
  <si>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</si>
  <si>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</si>
  <si>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</si>
  <si>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</si>
  <si>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</si>
  <si>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</si>
  <si>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</si>
  <si>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</si>
  <si>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</si>
  <si>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</si>
  <si>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</si>
  <si>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</si>
  <si>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</si>
  <si>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</si>
  <si>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</si>
  <si>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</si>
  <si>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</si>
  <si>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</si>
  <si>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</si>
  <si>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</si>
  <si>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</si>
  <si>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</si>
  <si>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</si>
  <si>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</si>
  <si>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</si>
  <si>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</si>
  <si>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</si>
  <si>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</si>
  <si>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</si>
  <si>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</si>
  <si>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</si>
  <si>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</si>
  <si>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</si>
  <si>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</si>
  <si>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</si>
  <si>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</si>
  <si>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</si>
  <si>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</si>
  <si>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</si>
  <si>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</si>
  <si>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</si>
  <si>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</si>
  <si>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</si>
  <si>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</si>
  <si>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</si>
  <si>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</si>
  <si>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</si>
  <si>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</si>
  <si>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</si>
  <si>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</si>
  <si>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</si>
  <si>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</si>
  <si>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</si>
  <si>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</si>
  <si>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</si>
  <si>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</si>
  <si>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</si>
  <si>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</si>
  <si>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</si>
  <si>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</si>
  <si>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</si>
  <si>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</si>
  <si>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</si>
  <si>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</si>
  <si>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</si>
  <si>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</si>
  <si>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</si>
  <si>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</si>
  <si>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</si>
  <si>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</si>
  <si>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</si>
  <si>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</si>
  <si>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</si>
  <si>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</si>
  <si>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</si>
  <si>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</si>
  <si>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</si>
  <si>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</si>
  <si>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</si>
  <si>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</si>
  <si>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</si>
  <si>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</si>
  <si>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</si>
  <si>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</si>
  <si>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</si>
  <si>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</si>
  <si>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</si>
  <si>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</si>
  <si>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</si>
  <si>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</si>
  <si>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</si>
  <si>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</si>
  <si>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</si>
  <si>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</si>
  <si>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</si>
  <si>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</si>
  <si>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</si>
  <si>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</si>
  <si>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</si>
  <si>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</si>
  <si>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</si>
  <si>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</si>
  <si>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</si>
  <si>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</si>
  <si>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</si>
  <si>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</si>
  <si>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</si>
  <si>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</si>
  <si>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</si>
  <si>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</si>
  <si>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</si>
  <si>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</si>
  <si>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</si>
  <si>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</si>
  <si>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</si>
  <si>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</si>
  <si>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</si>
  <si>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</si>
  <si>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</si>
  <si>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</si>
  <si>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</si>
  <si>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</si>
  <si>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</si>
  <si>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</si>
  <si>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</si>
  <si>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</si>
  <si>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</si>
  <si>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</si>
  <si>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</si>
  <si>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</si>
  <si>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</si>
  <si>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</si>
  <si>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</si>
  <si>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</si>
  <si>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</si>
  <si>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</si>
  <si>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</si>
  <si>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</si>
  <si>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</si>
  <si>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</si>
  <si>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</si>
  <si>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</si>
  <si>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</si>
  <si>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</si>
  <si>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</si>
  <si>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</si>
  <si>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</si>
  <si>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</si>
  <si>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</si>
  <si>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</si>
  <si>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</si>
  <si>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</si>
  <si>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</si>
  <si>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</si>
  <si>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</si>
  <si>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</si>
  <si>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</si>
  <si>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</si>
  <si>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</si>
  <si>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</si>
  <si>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</si>
  <si>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</si>
  <si>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</si>
  <si>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</si>
  <si>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</si>
  <si>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</si>
  <si>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</si>
  <si>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</si>
  <si>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</si>
  <si>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</si>
  <si>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</si>
  <si>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</si>
  <si>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</si>
  <si>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</si>
  <si>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</si>
  <si>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</si>
  <si>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</si>
  <si>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</si>
  <si>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</si>
  <si>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</si>
  <si>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</si>
  <si>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</si>
  <si>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</si>
  <si>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</si>
  <si>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</si>
  <si>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</si>
  <si>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</si>
  <si>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</si>
  <si>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</si>
  <si>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</si>
  <si>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</si>
  <si>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</si>
  <si>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</si>
  <si>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</si>
  <si>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</si>
  <si>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</si>
  <si>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</si>
  <si>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</si>
  <si>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</si>
  <si>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</si>
  <si>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</si>
  <si>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</si>
  <si>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</si>
  <si>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</si>
  <si>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</si>
  <si>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</si>
  <si>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</si>
  <si>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</si>
  <si>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</si>
  <si>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</si>
  <si>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</si>
  <si>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</si>
  <si>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</si>
  <si>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</si>
  <si>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</si>
  <si>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</si>
  <si>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</si>
  <si>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</si>
  <si>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</si>
  <si>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</si>
  <si>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</si>
  <si>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</si>
  <si>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</si>
  <si>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</si>
  <si>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</si>
  <si>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</si>
  <si>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</si>
  <si>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</si>
  <si>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</si>
  <si>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</si>
  <si>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</si>
  <si>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</si>
  <si>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</si>
  <si>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</si>
  <si>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</si>
  <si>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</si>
  <si>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</si>
  <si>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</si>
  <si>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</si>
  <si>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</si>
  <si>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</si>
  <si>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</si>
  <si>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</si>
  <si>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</si>
  <si>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</si>
  <si>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</si>
  <si>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</si>
  <si>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</si>
  <si>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</si>
  <si>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</si>
  <si>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</si>
  <si>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</si>
  <si>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</si>
  <si>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</si>
  <si>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</si>
  <si>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</si>
  <si>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</si>
  <si>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</si>
  <si>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</si>
  <si>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</si>
  <si>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</si>
  <si>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</si>
  <si>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</si>
  <si>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</si>
  <si>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</si>
  <si>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</si>
  <si>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</si>
  <si>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</si>
  <si>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</si>
  <si>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</si>
  <si>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</si>
  <si>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</si>
  <si>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</si>
  <si>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</si>
  <si>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</si>
  <si>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</si>
  <si>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</si>
  <si>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</si>
  <si>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</si>
  <si>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</si>
  <si>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</si>
  <si>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</si>
  <si>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</si>
  <si>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</si>
  <si>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</si>
  <si>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</si>
  <si>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</si>
  <si>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</si>
  <si>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</si>
  <si>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</si>
  <si>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</si>
  <si>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</si>
  <si>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</si>
  <si>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</si>
  <si>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</si>
  <si>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</si>
  <si>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</si>
  <si>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</si>
  <si>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</si>
  <si>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</si>
  <si>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</si>
  <si>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</si>
  <si>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</si>
  <si>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</si>
  <si>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</si>
  <si>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</si>
  <si>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</si>
  <si>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</si>
  <si>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</si>
  <si>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</si>
  <si>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</si>
  <si>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</si>
  <si>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</si>
  <si>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</si>
  <si>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</si>
  <si>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</si>
  <si>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</si>
  <si>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</si>
  <si>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</si>
  <si>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</si>
  <si>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</si>
  <si>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</si>
  <si>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</si>
  <si>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</si>
  <si>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</si>
  <si>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</si>
  <si>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</si>
  <si>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</si>
  <si>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</si>
  <si>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</si>
  <si>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</si>
  <si>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</si>
  <si>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</si>
  <si>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</si>
  <si>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</si>
  <si>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</si>
  <si>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</si>
  <si>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</si>
  <si>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</si>
  <si>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</si>
  <si>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</si>
  <si>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</si>
  <si>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</si>
  <si>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</si>
  <si>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</si>
  <si>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</si>
  <si>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</si>
  <si>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</si>
  <si>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</si>
  <si>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</si>
  <si>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</si>
  <si>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</si>
  <si>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</si>
  <si>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</si>
  <si>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</si>
  <si>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</si>
  <si>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</si>
  <si>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</si>
  <si>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</si>
  <si>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</si>
  <si>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</si>
  <si>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</si>
  <si>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</si>
  <si>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</si>
  <si>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</si>
  <si>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</si>
  <si>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</si>
  <si>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</si>
  <si>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</si>
  <si>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</si>
  <si>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</si>
  <si>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</si>
  <si>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</si>
  <si>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</si>
  <si>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</si>
  <si>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</si>
  <si>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</si>
  <si>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</si>
  <si>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</si>
  <si>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</si>
  <si>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</si>
  <si>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</si>
  <si>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</si>
  <si>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</si>
  <si>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</si>
  <si>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</si>
  <si>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</si>
  <si>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</si>
  <si>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</si>
  <si>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</si>
  <si>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</si>
  <si>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</si>
  <si>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</si>
  <si>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</si>
  <si>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</si>
  <si>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</si>
  <si>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</si>
  <si>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</si>
  <si>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</si>
  <si>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</si>
  <si>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</si>
  <si>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</si>
  <si>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</si>
  <si>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</si>
  <si>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</si>
  <si>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</si>
  <si>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</si>
  <si>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</si>
  <si>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</si>
  <si>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</si>
  <si>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</si>
  <si>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</si>
  <si>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</si>
  <si>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</si>
  <si>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</si>
  <si>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</si>
  <si>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</si>
  <si>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</si>
  <si>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</si>
  <si>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</si>
  <si>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</si>
  <si>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</si>
  <si>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</si>
  <si>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</si>
  <si>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</si>
  <si>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</si>
  <si>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</si>
  <si>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</si>
  <si>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</si>
  <si>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</si>
  <si>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</si>
  <si>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</si>
  <si>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</si>
  <si>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</si>
  <si>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</si>
  <si>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</si>
  <si>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</si>
  <si>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</si>
  <si>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</si>
  <si>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</si>
  <si>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</si>
  <si>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</si>
  <si>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</si>
  <si>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</si>
  <si>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</si>
  <si>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</si>
  <si>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</si>
  <si>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</si>
  <si>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</si>
  <si>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</si>
  <si>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</si>
  <si>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</si>
  <si>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</si>
  <si>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</si>
  <si>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</si>
  <si>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</si>
  <si>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</si>
  <si>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</si>
  <si>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</si>
  <si>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</si>
  <si>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</si>
  <si>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</si>
  <si>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</si>
  <si>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</si>
  <si>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</si>
  <si>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</si>
  <si>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</si>
  <si>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</si>
  <si>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</si>
  <si>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</si>
  <si>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</si>
  <si>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</si>
  <si>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</si>
  <si>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</si>
  <si>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</si>
  <si>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</si>
  <si>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</si>
  <si>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</si>
  <si>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</si>
  <si>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</si>
  <si>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</si>
  <si>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</si>
  <si>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</si>
  <si>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</si>
  <si>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</si>
  <si>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</si>
  <si>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</si>
  <si>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</si>
  <si>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</si>
  <si>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</si>
  <si>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</si>
  <si>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</si>
  <si>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</si>
  <si>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</si>
  <si>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</si>
  <si>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</si>
  <si>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</si>
  <si>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</si>
  <si>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</si>
  <si>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</si>
  <si>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</si>
  <si>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</si>
  <si>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</si>
  <si>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</si>
  <si>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</si>
  <si>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</si>
  <si>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</si>
  <si>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</si>
  <si>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</si>
  <si>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</si>
  <si>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</si>
  <si>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</si>
  <si>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</si>
  <si>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</si>
  <si>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</si>
  <si>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</si>
  <si>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</si>
  <si>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</si>
  <si>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</si>
  <si>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</si>
  <si>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</si>
  <si>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</si>
  <si>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</si>
  <si>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</si>
  <si>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</si>
  <si>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</si>
  <si>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</si>
  <si>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</si>
  <si>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</si>
  <si>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</si>
  <si>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</si>
  <si>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</si>
  <si>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</si>
  <si>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</si>
  <si>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</si>
  <si>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</si>
  <si>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</si>
  <si>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</si>
  <si>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</si>
  <si>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</si>
  <si>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</si>
  <si>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</si>
  <si>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</si>
  <si>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</si>
  <si>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</si>
  <si>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</si>
  <si>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</si>
  <si>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</si>
  <si>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</si>
  <si>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</si>
  <si>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</si>
  <si>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</si>
  <si>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</si>
  <si>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</si>
  <si>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</si>
  <si>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</si>
  <si>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</si>
  <si>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</si>
  <si>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</si>
  <si>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</si>
  <si>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</si>
  <si>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</si>
  <si>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</si>
  <si>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</si>
  <si>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</si>
  <si>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</si>
  <si>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</si>
  <si>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</si>
  <si>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</si>
  <si>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</si>
  <si>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</si>
  <si>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</si>
  <si>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</si>
  <si>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</si>
  <si>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</si>
  <si>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</si>
  <si>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</si>
  <si>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</si>
  <si>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</si>
  <si>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</si>
  <si>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</si>
  <si>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</si>
  <si>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</si>
  <si>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</si>
  <si>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</si>
  <si>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</si>
  <si>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</si>
  <si>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</si>
  <si>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</si>
  <si>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</si>
  <si>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</si>
  <si>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</si>
  <si>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</si>
  <si>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</si>
  <si>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</si>
  <si>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</si>
  <si>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</si>
  <si>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</si>
  <si>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</si>
  <si>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</si>
  <si>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</si>
  <si>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</si>
  <si>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</si>
  <si>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</si>
  <si>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</si>
  <si>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</si>
  <si>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</si>
  <si>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</si>
  <si>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</si>
  <si>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</si>
  <si>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</si>
  <si>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</si>
  <si>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</si>
  <si>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</si>
  <si>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</si>
  <si>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</si>
  <si>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</si>
  <si>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</si>
  <si>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</si>
  <si>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</si>
  <si>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</si>
  <si>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</si>
  <si>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</si>
  <si>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</si>
  <si>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</si>
  <si>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</si>
  <si>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</si>
  <si>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</si>
  <si>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</si>
  <si>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</si>
  <si>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</si>
  <si>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</si>
  <si>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</si>
  <si>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</si>
  <si>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</si>
  <si>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</si>
  <si>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</si>
  <si>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</si>
  <si>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</si>
  <si>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</si>
  <si>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</si>
  <si>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</si>
  <si>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</si>
  <si>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</si>
  <si>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</si>
  <si>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</si>
  <si>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</si>
  <si>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</si>
  <si>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</si>
  <si>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</si>
  <si>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</si>
  <si>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</si>
  <si>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</si>
  <si>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</si>
  <si>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</si>
  <si>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</si>
  <si>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</si>
  <si>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</si>
  <si>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</si>
  <si>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</si>
  <si>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</si>
  <si>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</si>
  <si>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</si>
  <si>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</si>
  <si>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</si>
  <si>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</si>
  <si>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</si>
  <si>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</si>
  <si>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</si>
  <si>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</si>
  <si>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</si>
  <si>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</si>
  <si>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</si>
  <si>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</si>
  <si>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</si>
  <si>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</si>
  <si>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</si>
  <si>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</si>
  <si>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</si>
  <si>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</si>
  <si>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</si>
  <si>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</si>
  <si>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</si>
  <si>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</si>
  <si>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</si>
  <si>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</si>
  <si>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</si>
  <si>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</si>
  <si>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</si>
  <si>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</si>
  <si>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</si>
  <si>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</si>
  <si>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</si>
  <si>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</si>
  <si>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</si>
  <si>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</si>
  <si>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</si>
  <si>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</si>
  <si>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</si>
  <si>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</si>
  <si>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</si>
  <si>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</si>
  <si>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</si>
  <si>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</si>
  <si>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</si>
  <si>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</si>
  <si>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</si>
  <si>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</si>
  <si>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</si>
  <si>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</si>
  <si>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</si>
  <si>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</si>
  <si>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</si>
  <si>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</si>
  <si>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</si>
  <si>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</si>
  <si>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</si>
  <si>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</si>
  <si>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</si>
  <si>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</si>
  <si>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</si>
  <si>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</si>
  <si>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</si>
  <si>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</si>
  <si>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</si>
  <si>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</si>
  <si>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</si>
  <si>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</si>
  <si>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</si>
  <si>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</si>
  <si>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</si>
  <si>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</si>
  <si>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</si>
  <si>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</si>
  <si>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</si>
  <si>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</si>
  <si>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</si>
  <si>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</si>
  <si>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</si>
  <si>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</si>
  <si>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</si>
  <si>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</si>
  <si>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</si>
  <si>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</si>
  <si>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</si>
  <si>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</si>
  <si>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</si>
  <si>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</si>
  <si>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</si>
  <si>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</si>
  <si>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</si>
  <si>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</si>
  <si>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</si>
  <si>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</si>
  <si>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</si>
  <si>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</si>
  <si>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</si>
  <si>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</si>
  <si>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</si>
  <si>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</si>
  <si>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</si>
  <si>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</si>
  <si>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</si>
  <si>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</si>
  <si>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</si>
  <si>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</si>
  <si>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</si>
  <si>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</si>
  <si>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</si>
  <si>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</si>
  <si>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</si>
  <si>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</si>
  <si>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</si>
  <si>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</si>
  <si>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</si>
  <si>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</si>
  <si>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</si>
  <si>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</si>
  <si>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</si>
  <si>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</si>
  <si>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</si>
  <si>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</si>
  <si>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</si>
  <si>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</si>
  <si>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</si>
  <si>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</si>
  <si>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</si>
  <si>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</si>
  <si>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</si>
  <si>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</si>
  <si>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</si>
  <si>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</si>
  <si>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</si>
  <si>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</si>
  <si>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</si>
  <si>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</si>
  <si>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</si>
  <si>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</si>
  <si>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</si>
  <si>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</si>
  <si>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</si>
  <si>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</si>
  <si>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</si>
  <si>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</si>
  <si>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</si>
  <si>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</si>
  <si>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</si>
  <si>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</si>
  <si>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</si>
  <si>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</si>
  <si>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</si>
  <si>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</si>
  <si>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</si>
  <si>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</si>
  <si>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</si>
  <si>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</si>
  <si>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</si>
  <si>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</si>
  <si>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</si>
  <si>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</si>
  <si>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</si>
  <si>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</si>
  <si>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</si>
  <si>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</si>
  <si>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</si>
  <si>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</si>
  <si>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</si>
  <si>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</si>
  <si>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</si>
  <si>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</si>
  <si>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</si>
  <si>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</si>
  <si>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</si>
  <si>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</si>
  <si>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</si>
  <si>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</si>
  <si>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</si>
  <si>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</si>
  <si>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</si>
  <si>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</si>
  <si>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</si>
  <si>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</si>
  <si>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</si>
  <si>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</si>
  <si>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</si>
  <si>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</si>
  <si>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</si>
  <si>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</si>
  <si>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</si>
  <si>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</si>
  <si>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</si>
  <si>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</si>
  <si>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</si>
  <si>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</si>
  <si>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</si>
  <si>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</si>
  <si>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</si>
  <si>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</si>
  <si>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</si>
  <si>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</si>
  <si>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</si>
  <si>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</si>
  <si>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</si>
  <si>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</si>
  <si>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</si>
  <si>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</si>
  <si>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</si>
  <si>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</si>
  <si>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</si>
  <si>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</si>
  <si>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</si>
  <si>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</si>
  <si>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</si>
  <si>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</si>
  <si>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</si>
  <si>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</si>
  <si>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</si>
  <si>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</si>
  <si>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</si>
  <si>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</si>
  <si>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</si>
  <si>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</si>
  <si>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</si>
  <si>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</si>
  <si>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</si>
  <si>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</si>
  <si>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</si>
  <si>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</si>
  <si>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</si>
  <si>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</si>
  <si>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</si>
  <si>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</si>
  <si>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</si>
  <si>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</si>
  <si>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</si>
  <si>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</si>
  <si>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</si>
  <si>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</si>
  <si>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</si>
  <si>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</si>
  <si>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</si>
  <si>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</si>
  <si>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</si>
  <si>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</si>
  <si>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</si>
  <si>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</si>
  <si>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</si>
  <si>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</si>
  <si>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</si>
  <si>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</si>
  <si>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</si>
  <si>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</si>
  <si>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</si>
  <si>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</si>
  <si>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</si>
  <si>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</si>
  <si>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</si>
  <si>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</si>
  <si>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</si>
  <si>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</si>
  <si>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</si>
  <si>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</si>
  <si>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</si>
  <si>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</si>
  <si>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</si>
  <si>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</si>
  <si>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</si>
  <si>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</si>
  <si>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</si>
  <si>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</si>
  <si>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</si>
  <si>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</si>
  <si>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</si>
  <si>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</si>
  <si>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</si>
  <si>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</si>
  <si>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</si>
  <si>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</si>
  <si>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</si>
  <si>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</si>
  <si>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</si>
  <si>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</si>
  <si>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</si>
  <si>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</si>
  <si>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</si>
  <si>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</si>
  <si>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</si>
  <si>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</si>
  <si>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</si>
  <si>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</si>
  <si>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</si>
  <si>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</si>
  <si>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</si>
  <si>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</si>
  <si>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</si>
  <si>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</si>
  <si>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</si>
  <si>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</si>
  <si>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</si>
  <si>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</si>
  <si>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</si>
  <si>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</si>
  <si>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</si>
  <si>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</si>
  <si>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</si>
  <si>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</si>
  <si>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</si>
  <si>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</si>
  <si>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</si>
  <si>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</si>
  <si>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</si>
  <si>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</si>
  <si>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</si>
  <si>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</si>
  <si>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</si>
  <si>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</si>
  <si>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</si>
  <si>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</si>
  <si>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</si>
  <si>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</si>
  <si>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</si>
  <si>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</si>
  <si>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</si>
  <si>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</si>
  <si>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</si>
  <si>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</si>
  <si>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</si>
  <si>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</si>
  <si>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</si>
  <si>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</si>
  <si>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</si>
  <si>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</si>
  <si>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</si>
  <si>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</si>
  <si>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</si>
  <si>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</si>
  <si>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</si>
  <si>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</si>
  <si>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</si>
  <si>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</si>
  <si>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</si>
  <si>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</si>
  <si>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</si>
  <si>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</si>
  <si>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</si>
  <si>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</si>
  <si>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</si>
  <si>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</si>
  <si>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</si>
  <si>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</si>
  <si>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</si>
  <si>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</si>
  <si>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</si>
  <si>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</si>
  <si>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</si>
  <si>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</si>
  <si>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</si>
  <si>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</si>
  <si>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</si>
  <si>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</si>
  <si>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</si>
  <si>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</si>
  <si>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</si>
  <si>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</si>
  <si>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</si>
  <si>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</si>
  <si>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</si>
  <si>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</si>
  <si>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</si>
  <si>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</si>
  <si>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</si>
  <si>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</si>
  <si>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</si>
  <si>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</si>
  <si>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</si>
  <si>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</si>
  <si>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</si>
  <si>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</si>
  <si>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</si>
  <si>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</si>
  <si>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</si>
  <si>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</si>
  <si>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</si>
  <si>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</si>
  <si>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</si>
  <si>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</si>
  <si>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</si>
  <si>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</si>
  <si>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</si>
  <si>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</si>
  <si>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</si>
  <si>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</si>
  <si>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</si>
  <si>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</si>
  <si>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</si>
  <si>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</si>
  <si>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</si>
  <si>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</si>
  <si>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</si>
  <si>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</si>
  <si>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</si>
  <si>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</si>
  <si>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</si>
  <si>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</si>
  <si>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</si>
  <si>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</si>
  <si>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</si>
  <si>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</si>
  <si>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</si>
  <si>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</si>
  <si>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</si>
  <si>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</si>
  <si>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</si>
  <si>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</si>
  <si>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</si>
  <si>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</si>
  <si>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</si>
  <si>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</si>
  <si>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</si>
  <si>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</si>
  <si>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</si>
  <si>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</si>
  <si>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</si>
  <si>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</si>
  <si>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</si>
  <si>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</si>
  <si>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</si>
  <si>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</si>
  <si>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</si>
  <si>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</si>
  <si>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</si>
  <si>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</si>
  <si>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</si>
  <si>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</si>
  <si>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</si>
  <si>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</si>
  <si>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</si>
  <si>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</si>
  <si>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</si>
  <si>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</si>
  <si>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</si>
  <si>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</si>
  <si>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</si>
  <si>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</si>
  <si>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</si>
  <si>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</si>
  <si>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</si>
  <si>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</si>
  <si>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</si>
  <si>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</si>
  <si>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</si>
  <si>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</si>
  <si>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</si>
  <si>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</si>
  <si>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</si>
  <si>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</si>
  <si>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</si>
  <si>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</si>
  <si>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</si>
  <si>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</si>
  <si>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</si>
  <si>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</si>
  <si>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</si>
  <si>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</si>
  <si>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</si>
  <si>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</si>
  <si>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</si>
  <si>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</si>
  <si>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</si>
  <si>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</si>
  <si>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</si>
  <si>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</si>
  <si>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</si>
  <si>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</si>
  <si>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</si>
  <si>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</si>
  <si>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</si>
  <si>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</si>
  <si>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</si>
  <si>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</si>
  <si>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</si>
  <si>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</si>
  <si>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</si>
  <si>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</si>
  <si>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</si>
  <si>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</si>
  <si>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</si>
  <si>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</si>
  <si>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</si>
  <si>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</si>
  <si>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</si>
  <si>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</si>
  <si>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</si>
  <si>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</si>
  <si>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</si>
  <si>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</si>
  <si>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</si>
  <si>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</si>
  <si>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</si>
  <si>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</si>
  <si>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</si>
  <si>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</si>
  <si>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</si>
  <si>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</si>
  <si>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</si>
  <si>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</si>
  <si>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</si>
  <si>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</si>
  <si>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</si>
  <si>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</si>
  <si>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</si>
  <si>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</si>
  <si>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</si>
  <si>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</si>
  <si>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</si>
  <si>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</si>
  <si>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</si>
  <si>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</si>
  <si>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</si>
  <si>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</si>
  <si>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</si>
  <si>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</si>
  <si>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</si>
  <si>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</si>
  <si>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</si>
  <si>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</si>
  <si>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</si>
  <si>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</si>
  <si>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</si>
  <si>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</si>
  <si>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</si>
  <si>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</si>
  <si>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</si>
  <si>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</si>
  <si>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</si>
  <si>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</si>
  <si>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</si>
  <si>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</si>
  <si>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</si>
  <si>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</si>
  <si>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</si>
  <si>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</si>
  <si>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</si>
  <si>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</si>
  <si>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</si>
  <si>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</si>
  <si>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</si>
  <si>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</si>
  <si>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</si>
  <si>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</si>
  <si>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</si>
  <si>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</si>
  <si>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</si>
  <si>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</si>
  <si>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</si>
  <si>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</si>
  <si>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</si>
  <si>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</si>
  <si>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</si>
  <si>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</si>
  <si>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</si>
  <si>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</si>
  <si>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</si>
  <si>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</si>
  <si>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</si>
  <si>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</si>
  <si>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</si>
  <si>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</si>
  <si>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</si>
  <si>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</si>
  <si>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</si>
  <si>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</si>
  <si>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</si>
  <si>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</si>
  <si>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</si>
  <si>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</si>
  <si>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</si>
  <si>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</si>
  <si>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</si>
  <si>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</si>
  <si>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</si>
  <si>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</si>
  <si>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</si>
  <si>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</si>
  <si>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</si>
  <si>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</si>
  <si>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</si>
  <si>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</si>
  <si>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</si>
  <si>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</si>
  <si>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</si>
  <si>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</si>
  <si>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</si>
  <si>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</si>
  <si>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</si>
  <si>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</si>
  <si>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</si>
  <si>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</si>
  <si>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</si>
  <si>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</si>
  <si>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</si>
  <si>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</si>
  <si>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</si>
  <si>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</si>
  <si>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</si>
  <si>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</si>
  <si>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</si>
  <si>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</si>
  <si>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</si>
  <si>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</si>
  <si>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</si>
  <si>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</si>
  <si>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</si>
  <si>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</si>
  <si>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</si>
  <si>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</si>
  <si>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</si>
  <si>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</si>
  <si>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</si>
  <si>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</si>
  <si>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</si>
  <si>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</si>
  <si>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</si>
  <si>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</si>
  <si>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</si>
  <si>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</si>
  <si>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</si>
  <si>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</si>
  <si>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</si>
  <si>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</si>
  <si>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</si>
  <si>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</si>
  <si>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</si>
  <si>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</si>
  <si>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</si>
  <si>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</si>
  <si>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</si>
  <si>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</si>
  <si>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</si>
  <si>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</si>
  <si>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</si>
  <si>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</si>
  <si>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</si>
  <si>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</si>
  <si>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</si>
  <si>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</si>
  <si>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</si>
  <si>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</si>
  <si>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</si>
  <si>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</si>
  <si>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</si>
  <si>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</si>
  <si>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</si>
  <si>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</si>
  <si>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</si>
  <si>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</si>
  <si>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</si>
  <si>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</si>
  <si>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</si>
  <si>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</si>
  <si>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</si>
  <si>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</si>
  <si>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</si>
  <si>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</si>
  <si>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</si>
  <si>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</si>
  <si>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</si>
  <si>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</si>
  <si>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</si>
  <si>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</si>
  <si>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</si>
  <si>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</si>
  <si>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</si>
  <si>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</si>
  <si>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</si>
  <si>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</si>
  <si>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</si>
  <si>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</si>
  <si>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</si>
  <si>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</si>
  <si>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</si>
  <si>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</si>
  <si>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</si>
  <si>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</si>
  <si>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</si>
  <si>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</si>
  <si>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</si>
  <si>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</si>
  <si>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</si>
  <si>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</si>
  <si>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</si>
  <si>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</si>
  <si>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</si>
  <si>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</si>
  <si>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</si>
  <si>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</si>
  <si>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</si>
  <si>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</si>
  <si>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</si>
  <si>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</si>
  <si>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</si>
  <si>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</si>
  <si>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</si>
  <si>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</si>
  <si>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</si>
  <si>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</si>
  <si>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</si>
  <si>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</si>
  <si>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</si>
  <si>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</si>
  <si>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</si>
  <si>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</si>
  <si>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</si>
  <si>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</si>
  <si>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</si>
  <si>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</si>
  <si>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</si>
  <si>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</si>
  <si>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</si>
  <si>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</si>
  <si>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</si>
  <si>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</si>
  <si>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</si>
  <si>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</si>
  <si>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</si>
  <si>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</si>
  <si>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</si>
  <si>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</si>
  <si>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</si>
  <si>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</si>
  <si>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</si>
  <si>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</si>
  <si>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</si>
  <si>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</si>
  <si>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</si>
  <si>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</si>
  <si>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</si>
  <si>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</si>
  <si>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</si>
  <si>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</si>
  <si>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</si>
  <si>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</si>
  <si>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</si>
  <si>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</si>
  <si>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</si>
  <si>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</si>
  <si>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</si>
  <si>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</si>
  <si>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</si>
  <si>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</si>
  <si>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</si>
  <si>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</si>
  <si>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</si>
  <si>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</si>
  <si>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</si>
  <si>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</si>
  <si>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</si>
  <si>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</si>
  <si>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</si>
  <si>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</si>
  <si>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</si>
  <si>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</si>
  <si>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</si>
  <si>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</si>
  <si>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</si>
  <si>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</si>
  <si>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</si>
  <si>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</si>
  <si>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</si>
  <si>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</si>
  <si>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</si>
  <si>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</si>
  <si>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</si>
  <si>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</si>
  <si>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</si>
  <si>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</si>
  <si>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</si>
  <si>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</si>
  <si>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</si>
  <si>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</si>
  <si>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</si>
  <si>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</si>
  <si>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</si>
  <si>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</si>
  <si>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</si>
  <si>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</si>
  <si>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</si>
  <si>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</si>
  <si>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</si>
  <si>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</si>
  <si>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</si>
  <si>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</si>
  <si>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</si>
  <si>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</si>
  <si>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</si>
  <si>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</si>
  <si>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</si>
  <si>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</si>
  <si>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</si>
  <si>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</si>
  <si>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</si>
  <si>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</si>
  <si>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</si>
  <si>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</si>
  <si>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</si>
  <si>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</si>
  <si>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</si>
  <si>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</si>
  <si>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</si>
  <si>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</si>
  <si>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</si>
  <si>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</si>
  <si>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</si>
  <si>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</si>
  <si>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</si>
  <si>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</si>
  <si>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</si>
  <si>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</si>
  <si>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</si>
  <si>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</si>
  <si>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</si>
  <si>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</si>
  <si>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</si>
  <si>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</si>
  <si>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</si>
  <si>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</si>
  <si>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</si>
  <si>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</si>
  <si>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</si>
  <si>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</si>
  <si>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</si>
  <si>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</si>
  <si>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</si>
  <si>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</si>
  <si>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</si>
  <si>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</si>
  <si>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</si>
  <si>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</si>
  <si>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</si>
  <si>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</si>
  <si>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</si>
  <si>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</si>
  <si>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</si>
  <si>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</si>
  <si>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</si>
  <si>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</si>
  <si>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</si>
  <si>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</si>
  <si>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</si>
  <si>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</si>
  <si>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</si>
  <si>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</si>
  <si>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</si>
  <si>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</si>
  <si>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</si>
  <si>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</si>
  <si>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</si>
  <si>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</si>
  <si>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</si>
  <si>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</si>
  <si>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</si>
  <si>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</si>
  <si>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</si>
  <si>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</si>
  <si>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</si>
  <si>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</si>
  <si>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</si>
  <si>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</si>
  <si>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</si>
  <si>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</si>
  <si>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</si>
  <si>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</si>
  <si>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</si>
  <si>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</si>
  <si>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</si>
  <si>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</si>
  <si>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</si>
  <si>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</si>
  <si>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</si>
  <si>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</si>
  <si>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</si>
  <si>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</si>
  <si>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</si>
  <si>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</si>
  <si>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</si>
  <si>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</si>
  <si>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</si>
  <si>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</si>
  <si>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</si>
  <si>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</si>
  <si>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</si>
  <si>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</si>
  <si>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</si>
  <si>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</si>
  <si>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</si>
  <si>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</si>
  <si>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</si>
  <si>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</si>
  <si>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</si>
  <si>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</si>
  <si>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</si>
  <si>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</si>
  <si>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</si>
  <si>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</si>
  <si>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</si>
  <si>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</si>
  <si>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</si>
  <si>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</si>
  <si>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</si>
  <si>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</si>
  <si>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</si>
  <si>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</si>
  <si>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</si>
  <si>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</si>
  <si>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</si>
  <si>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</si>
  <si>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</si>
  <si>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</si>
  <si>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</si>
  <si>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</si>
  <si>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</si>
  <si>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</si>
  <si>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</si>
  <si>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</si>
  <si>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</si>
  <si>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</si>
  <si>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</si>
  <si>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</si>
  <si>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</si>
  <si>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</si>
  <si>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</si>
  <si>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</si>
  <si>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</si>
  <si>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</si>
  <si>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</si>
  <si>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</si>
  <si>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</si>
  <si>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</si>
  <si>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</si>
  <si>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</si>
  <si>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</si>
  <si>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</si>
  <si>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</si>
  <si>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</si>
  <si>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</si>
  <si>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</si>
  <si>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</si>
  <si>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</si>
  <si>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</si>
  <si>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</si>
  <si>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</si>
  <si>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</si>
  <si>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</si>
  <si>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</si>
  <si>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</si>
  <si>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</si>
  <si>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</si>
  <si>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</si>
  <si>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</si>
  <si>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</si>
  <si>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</si>
  <si>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</si>
  <si>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</si>
  <si>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</si>
  <si>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</si>
  <si>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</si>
  <si>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</si>
  <si>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</si>
  <si>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</si>
  <si>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</si>
  <si>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</si>
  <si>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</si>
  <si>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</si>
  <si>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</si>
  <si>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</si>
  <si>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</si>
  <si>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</si>
  <si>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</si>
  <si>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</si>
  <si>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</si>
  <si>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</si>
  <si>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</si>
  <si>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</si>
  <si>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</si>
  <si>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</si>
  <si>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</si>
  <si>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</si>
  <si>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</si>
  <si>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</si>
  <si>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</si>
  <si>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</si>
  <si>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</si>
  <si>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</si>
  <si>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</si>
  <si>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</si>
  <si>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</si>
  <si>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</si>
  <si>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</si>
  <si>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</si>
  <si>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</si>
  <si>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</si>
  <si>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</si>
  <si>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</si>
  <si>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</si>
  <si>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</si>
  <si>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</si>
  <si>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</si>
  <si>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</si>
  <si>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</si>
  <si>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</si>
  <si>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</si>
  <si>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</si>
  <si>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</si>
  <si>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</si>
  <si>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</si>
  <si>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</si>
  <si>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</si>
  <si>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</si>
  <si>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</si>
  <si>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</si>
  <si>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</si>
  <si>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</si>
  <si>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</si>
  <si>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</si>
  <si>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</si>
  <si>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</si>
  <si>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</si>
  <si>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</si>
  <si>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</si>
  <si>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</si>
  <si>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</si>
  <si>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</si>
  <si>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</si>
  <si>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</si>
  <si>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</si>
  <si>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</si>
  <si>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</si>
  <si>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</si>
  <si>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</si>
  <si>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</si>
  <si>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</si>
  <si>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</si>
  <si>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</si>
  <si>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</si>
  <si>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</si>
  <si>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</si>
  <si>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</si>
  <si>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</si>
  <si>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</si>
  <si>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</si>
  <si>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</si>
  <si>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</si>
  <si>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</si>
  <si>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</si>
  <si>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</si>
  <si>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</si>
  <si>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</si>
  <si>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</si>
  <si>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</si>
  <si>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</si>
  <si>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</si>
  <si>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</si>
  <si>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</si>
  <si>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</si>
  <si>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</si>
  <si>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</si>
  <si>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</si>
  <si>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</si>
  <si>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</si>
  <si>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</si>
  <si>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</si>
  <si>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</si>
  <si>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</si>
  <si>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</si>
  <si>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</si>
  <si>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</si>
  <si>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</si>
  <si>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</si>
  <si>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</si>
  <si>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</si>
  <si>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</si>
  <si>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</si>
  <si>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</si>
  <si>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</si>
  <si>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</si>
  <si>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</si>
  <si>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</si>
  <si>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</si>
  <si>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</si>
  <si>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</si>
  <si>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</si>
  <si>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</si>
  <si>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</si>
  <si>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</si>
  <si>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</si>
  <si>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</si>
  <si>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</si>
  <si>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</si>
  <si>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</si>
  <si>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</si>
  <si>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</si>
  <si>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</si>
  <si>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</si>
  <si>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</si>
  <si>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</si>
  <si>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</si>
  <si>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</si>
  <si>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</si>
  <si>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</si>
  <si>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</si>
  <si>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</si>
  <si>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</si>
  <si>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</si>
  <si>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</si>
  <si>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</si>
  <si>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</si>
  <si>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</si>
  <si>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</si>
  <si>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</si>
  <si>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</si>
  <si>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</si>
  <si>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</si>
  <si>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</si>
  <si>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</si>
  <si>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</si>
  <si>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</si>
  <si>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</si>
  <si>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</si>
  <si>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</si>
  <si>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</si>
  <si>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</si>
  <si>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</si>
  <si>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</si>
  <si>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</si>
  <si>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</si>
  <si>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</si>
  <si>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</si>
  <si>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</si>
  <si>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</si>
  <si>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</si>
  <si>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</si>
  <si>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</si>
  <si>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</si>
  <si>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</si>
  <si>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</si>
  <si>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</si>
  <si>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</si>
  <si>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</si>
  <si>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</si>
  <si>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</si>
  <si>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</si>
  <si>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</si>
  <si>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</si>
  <si>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</si>
  <si>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</si>
  <si>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</si>
  <si>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</si>
  <si>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</si>
  <si>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</si>
  <si>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</si>
  <si>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</si>
  <si>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</si>
  <si>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</si>
  <si>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</si>
  <si>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</si>
  <si>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</si>
  <si>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</si>
  <si>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</si>
  <si>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</si>
  <si>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</si>
  <si>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</si>
  <si>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</si>
  <si>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</si>
  <si>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</si>
  <si>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</si>
  <si>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</si>
  <si>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</si>
  <si>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</si>
  <si>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</si>
  <si>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</si>
  <si>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</si>
  <si>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</si>
  <si>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</si>
  <si>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</si>
  <si>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</si>
  <si>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</si>
  <si>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</si>
  <si>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</si>
  <si>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</si>
  <si>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</si>
  <si>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</si>
  <si>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</si>
  <si>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</si>
  <si>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</si>
  <si>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</si>
  <si>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</si>
  <si>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</si>
  <si>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</si>
  <si>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</si>
  <si>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</si>
  <si>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</si>
  <si>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</si>
  <si>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</si>
  <si>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</si>
  <si>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</si>
  <si>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</si>
  <si>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</si>
  <si>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</si>
  <si>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</si>
  <si>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</si>
  <si>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</si>
  <si>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</si>
  <si>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</si>
  <si>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</si>
  <si>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</si>
  <si>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</si>
  <si>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</si>
  <si>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</si>
  <si>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</si>
  <si>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</si>
  <si>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</si>
  <si>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</si>
  <si>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</si>
  <si>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</si>
  <si>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</si>
  <si>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</si>
  <si>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</si>
  <si>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</si>
  <si>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</si>
  <si>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</si>
  <si>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</si>
  <si>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</si>
  <si>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</si>
  <si>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</si>
  <si>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</si>
  <si>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</si>
  <si>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</si>
  <si>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</si>
  <si>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</si>
  <si>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</si>
  <si>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</si>
  <si>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</si>
  <si>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</si>
  <si>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</si>
  <si>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</si>
  <si>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</si>
  <si>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</si>
  <si>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</si>
  <si>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</si>
  <si>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</si>
  <si>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</si>
  <si>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</si>
  <si>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</si>
  <si>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</si>
  <si>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</si>
  <si>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</si>
  <si>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</si>
  <si>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</si>
  <si>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</si>
  <si>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</si>
  <si>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</si>
  <si>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</si>
  <si>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</si>
  <si>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</si>
  <si>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</si>
  <si>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</si>
  <si>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</si>
  <si>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</si>
  <si>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</si>
  <si>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</si>
  <si>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</si>
  <si>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</si>
  <si>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</si>
  <si>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</si>
  <si>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</si>
  <si>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</si>
  <si>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</si>
  <si>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</si>
  <si>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</si>
  <si>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</si>
  <si>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</si>
  <si>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</si>
  <si>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</si>
  <si>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</si>
  <si>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</si>
  <si>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</si>
  <si>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</si>
  <si>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</si>
  <si>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</si>
  <si>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</si>
  <si>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</si>
  <si>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</si>
  <si>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</si>
  <si>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</si>
  <si>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</si>
  <si>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</si>
  <si>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</si>
  <si>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</si>
  <si>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</si>
  <si>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</si>
  <si>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</si>
  <si>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</si>
  <si>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</si>
  <si>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</si>
  <si>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</si>
  <si>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</si>
  <si>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</si>
  <si>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</si>
  <si>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</si>
  <si>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</si>
  <si>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</si>
  <si>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</si>
  <si>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</si>
  <si>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</si>
  <si>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</si>
  <si>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</si>
  <si>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</si>
  <si>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</si>
  <si>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</si>
  <si>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</si>
  <si>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</si>
  <si>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</si>
  <si>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</si>
  <si>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</si>
  <si>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</si>
  <si>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</si>
  <si>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</si>
  <si>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</si>
  <si>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</si>
  <si>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</si>
  <si>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</si>
  <si>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</si>
  <si>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</si>
  <si>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</si>
  <si>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</si>
  <si>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</si>
  <si>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</si>
  <si>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</si>
  <si>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</si>
  <si>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</si>
  <si>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</si>
  <si>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</si>
  <si>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</si>
  <si>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</si>
  <si>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</si>
  <si>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</si>
  <si>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</si>
  <si>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</si>
  <si>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</si>
  <si>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</si>
  <si>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</si>
  <si>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</si>
  <si>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</si>
  <si>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</si>
  <si>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</si>
  <si>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</si>
  <si>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</si>
  <si>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</si>
  <si>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</si>
  <si>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</si>
  <si>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</si>
  <si>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</si>
  <si>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</si>
  <si>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</si>
  <si>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</si>
  <si>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</si>
  <si>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</si>
  <si>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</si>
  <si>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</si>
  <si>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</si>
  <si>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</si>
  <si>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</si>
  <si>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</si>
  <si>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</si>
  <si>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</si>
  <si>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</si>
  <si>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</si>
  <si>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</si>
  <si>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</si>
  <si>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</si>
  <si>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</si>
  <si>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</si>
  <si>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</si>
  <si>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</si>
  <si>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</si>
  <si>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</si>
  <si>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</si>
  <si>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</si>
  <si>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</si>
  <si>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</si>
  <si>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</si>
  <si>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</si>
  <si>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</si>
  <si>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</si>
  <si>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</si>
  <si>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</si>
  <si>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</si>
  <si>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</si>
  <si>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</si>
  <si>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</si>
  <si>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</si>
  <si>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</si>
  <si>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</si>
  <si>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</si>
  <si>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</si>
  <si>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</si>
  <si>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</si>
  <si>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</si>
  <si>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</si>
  <si>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</si>
  <si>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</si>
  <si>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</si>
  <si>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</si>
  <si>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</si>
  <si>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</si>
  <si>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</si>
  <si>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</si>
  <si>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</si>
  <si>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</si>
  <si>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</si>
  <si>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</si>
  <si>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</si>
  <si>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</si>
  <si>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</si>
  <si>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</si>
  <si>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</si>
  <si>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</si>
  <si>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</si>
  <si>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</si>
  <si>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</si>
  <si>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</si>
  <si>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</si>
  <si>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</si>
  <si>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</si>
  <si>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</si>
  <si>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</si>
  <si>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</si>
  <si>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</si>
  <si>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</si>
  <si>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</si>
  <si>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</si>
  <si>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</si>
  <si>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</si>
  <si>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</si>
  <si>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</si>
  <si>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</si>
  <si>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</si>
  <si>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</si>
  <si>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</si>
  <si>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</si>
  <si>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</si>
  <si>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</si>
  <si>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</si>
  <si>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</si>
  <si>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</si>
  <si>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</si>
  <si>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</si>
  <si>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</si>
  <si>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</si>
  <si>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</si>
  <si>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</si>
  <si>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</si>
  <si>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</si>
  <si>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</si>
  <si>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</si>
  <si>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</si>
  <si>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</si>
  <si>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</si>
  <si>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</si>
  <si>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</si>
  <si>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</si>
  <si>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</si>
  <si>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</si>
  <si>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</si>
  <si>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</si>
  <si>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</si>
  <si>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</si>
  <si>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</si>
  <si>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</si>
  <si>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</si>
  <si>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</si>
  <si>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</si>
  <si>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</si>
  <si>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</si>
  <si>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</si>
  <si>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</si>
  <si>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</si>
  <si>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</si>
  <si>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</si>
  <si>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</si>
  <si>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</si>
  <si>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</si>
  <si>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</si>
  <si>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</si>
  <si>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</si>
  <si>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</si>
  <si>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</si>
  <si>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</si>
  <si>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</si>
  <si>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</si>
  <si>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</si>
  <si>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</si>
  <si>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</si>
  <si>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</si>
  <si>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</si>
  <si>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</si>
  <si>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</si>
  <si>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</si>
  <si>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</si>
  <si>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</si>
  <si>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</si>
  <si>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</si>
  <si>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</si>
  <si>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</si>
  <si>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</si>
  <si>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</si>
  <si>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</si>
  <si>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</si>
  <si>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</si>
  <si>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</si>
  <si>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</si>
  <si>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</si>
  <si>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</si>
  <si>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</si>
  <si>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</si>
  <si>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</si>
  <si>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</si>
  <si>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</si>
  <si>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</si>
  <si>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</si>
  <si>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</si>
  <si>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</si>
  <si>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</si>
  <si>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</si>
  <si>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</si>
  <si>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</si>
  <si>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</si>
  <si>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</si>
  <si>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</si>
  <si>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</si>
  <si>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</si>
  <si>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</si>
  <si>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</si>
  <si>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</si>
  <si>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</si>
  <si>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</si>
  <si>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</si>
  <si>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</si>
  <si>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</si>
  <si>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</si>
  <si>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</si>
  <si>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</si>
  <si>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</si>
  <si>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</si>
  <si>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</si>
  <si>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</si>
  <si>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</si>
  <si>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</si>
  <si>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</si>
  <si>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</si>
  <si>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</si>
  <si>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</si>
  <si>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</si>
  <si>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</si>
  <si>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</si>
  <si>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</si>
  <si>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</si>
  <si>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</si>
  <si>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</si>
  <si>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</si>
  <si>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</si>
  <si>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</si>
  <si>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</si>
  <si>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</si>
  <si>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</si>
  <si>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</si>
  <si>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</si>
  <si>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</si>
  <si>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</si>
  <si>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</si>
  <si>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</si>
  <si>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</si>
  <si>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</si>
  <si>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</si>
  <si>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</si>
  <si>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</si>
  <si>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</si>
  <si>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</si>
  <si>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</si>
  <si>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</si>
  <si>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</si>
  <si>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</si>
  <si>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</si>
  <si>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</si>
  <si>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</si>
  <si>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</si>
  <si>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</si>
  <si>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</si>
  <si>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</si>
  <si>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</si>
  <si>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</si>
  <si>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</si>
  <si>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</si>
  <si>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</si>
  <si>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</si>
  <si>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</si>
  <si>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</si>
  <si>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</si>
  <si>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</si>
  <si>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</si>
  <si>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</si>
  <si>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</si>
  <si>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</si>
  <si>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</si>
  <si>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</si>
  <si>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</si>
  <si>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</si>
  <si>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</si>
  <si>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</si>
  <si>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</si>
  <si>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</si>
  <si>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</si>
  <si>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</si>
  <si>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</si>
  <si>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</si>
  <si>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</si>
  <si>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</si>
  <si>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</si>
  <si>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</si>
  <si>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</si>
  <si>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</si>
  <si>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</si>
  <si>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</si>
  <si>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</si>
  <si>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</si>
  <si>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</si>
  <si>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</si>
  <si>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</si>
  <si>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</si>
  <si>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</si>
  <si>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</si>
  <si>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</si>
  <si>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</si>
  <si>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</si>
  <si>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</si>
  <si>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</si>
  <si>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</si>
  <si>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</si>
  <si>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</si>
  <si>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</si>
  <si>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</si>
  <si>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</si>
  <si>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</si>
  <si>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</si>
  <si>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</si>
  <si>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</si>
  <si>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</si>
  <si>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</si>
  <si>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</si>
  <si>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</si>
  <si>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</si>
  <si>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</si>
  <si>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</si>
  <si>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</si>
  <si>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</si>
  <si>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</si>
  <si>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</si>
  <si>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</si>
  <si>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</si>
  <si>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</si>
  <si>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</si>
  <si>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</si>
  <si>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</si>
  <si>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</si>
  <si>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</si>
  <si>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</si>
  <si>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</si>
  <si>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</si>
  <si>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</si>
  <si>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</si>
  <si>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</si>
  <si>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</si>
  <si>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</si>
  <si>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</si>
  <si>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</si>
  <si>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</si>
  <si>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</si>
  <si>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</si>
  <si>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</si>
  <si>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</si>
  <si>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</si>
  <si>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</si>
  <si>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</si>
  <si>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</si>
  <si>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</si>
  <si>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</si>
  <si>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</si>
  <si>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</si>
  <si>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</si>
  <si>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</si>
  <si>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</si>
  <si>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</si>
  <si>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</si>
  <si>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</si>
  <si>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</si>
  <si>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</si>
  <si>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</si>
  <si>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</si>
  <si>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</si>
  <si>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</si>
  <si>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</si>
  <si>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</si>
  <si>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</si>
  <si>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</si>
  <si>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</si>
  <si>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</si>
  <si>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</si>
  <si>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</si>
  <si>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</si>
  <si>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</si>
  <si>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</si>
  <si>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</si>
  <si>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</si>
  <si>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</si>
  <si>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</si>
  <si>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</si>
  <si>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</si>
  <si>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</si>
  <si>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</si>
  <si>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</si>
  <si>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</si>
  <si>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</si>
  <si>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</si>
  <si>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</si>
  <si>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</si>
  <si>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</si>
  <si>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</si>
  <si>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</si>
  <si>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</si>
  <si>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</si>
  <si>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</si>
  <si>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</si>
  <si>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</si>
  <si>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</si>
  <si>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</si>
  <si>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</si>
  <si>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</si>
  <si>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</si>
  <si>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</si>
  <si>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</si>
  <si>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</si>
  <si>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</si>
  <si>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</si>
  <si>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</si>
  <si>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</si>
  <si>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</si>
  <si>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</si>
  <si>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</si>
  <si>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</si>
  <si>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</si>
  <si>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</si>
  <si>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</si>
  <si>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</si>
  <si>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</si>
  <si>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</si>
  <si>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</si>
  <si>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</si>
  <si>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</si>
  <si>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</si>
  <si>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</si>
  <si>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</si>
  <si>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</si>
  <si>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</si>
  <si>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</si>
  <si>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</si>
  <si>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</si>
  <si>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</si>
  <si>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</si>
  <si>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</si>
  <si>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</si>
  <si>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</si>
  <si>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</si>
  <si>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</si>
  <si>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</si>
  <si>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</si>
  <si>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</si>
  <si>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</si>
  <si>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</si>
  <si>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</si>
  <si>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</si>
  <si>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</si>
  <si>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</si>
  <si>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</si>
  <si>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</si>
  <si>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</si>
  <si>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</si>
  <si>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</si>
  <si>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</si>
  <si>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</si>
  <si>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</si>
  <si>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</si>
  <si>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</si>
  <si>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</si>
  <si>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</si>
  <si>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</si>
  <si>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</si>
  <si>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</si>
  <si>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</si>
  <si>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</si>
  <si>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</si>
  <si>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</si>
  <si>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</si>
  <si>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</si>
  <si>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</si>
  <si>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</si>
  <si>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</si>
  <si>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</si>
  <si>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</si>
  <si>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</si>
  <si>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</si>
  <si>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</si>
  <si>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</si>
  <si>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</si>
  <si>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</si>
  <si>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</si>
  <si>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</si>
  <si>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</si>
  <si>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</si>
  <si>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</si>
  <si>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</si>
  <si>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</si>
  <si>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</si>
  <si>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</si>
  <si>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</si>
  <si>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</si>
  <si>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</si>
  <si>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</si>
  <si>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</si>
  <si>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</si>
  <si>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</si>
  <si>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</si>
  <si>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</si>
  <si>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</si>
  <si>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</si>
  <si>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</si>
  <si>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</si>
  <si>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</si>
  <si>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</si>
  <si>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</si>
  <si>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</si>
  <si>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</si>
  <si>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</si>
  <si>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</si>
  <si>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</si>
  <si>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</si>
  <si>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</si>
  <si>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</si>
  <si>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</si>
  <si>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</si>
  <si>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</si>
  <si>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</si>
  <si>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</si>
  <si>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</si>
  <si>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</si>
  <si>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</si>
  <si>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</si>
  <si>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</si>
  <si>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</si>
  <si>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</si>
  <si>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</si>
  <si>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</si>
  <si>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</si>
  <si>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</si>
  <si>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</si>
  <si>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</si>
  <si>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</si>
  <si>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</si>
  <si>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</si>
  <si>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</si>
  <si>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</si>
  <si>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</si>
  <si>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</si>
  <si>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</si>
  <si>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</si>
  <si>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</si>
  <si>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</si>
  <si>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</si>
  <si>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</si>
  <si>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</si>
  <si>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</si>
  <si>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</si>
  <si>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</si>
  <si>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</si>
  <si>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</si>
  <si>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</si>
  <si>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</si>
  <si>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</si>
  <si>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</si>
  <si>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</si>
  <si>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</si>
  <si>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</si>
  <si>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</si>
  <si>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</si>
  <si>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</si>
  <si>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</si>
  <si>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</si>
  <si>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</si>
  <si>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</si>
  <si>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</si>
  <si>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</si>
  <si>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</si>
  <si>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</si>
  <si>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</si>
  <si>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</si>
  <si>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</si>
  <si>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</si>
  <si>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</si>
  <si>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</si>
  <si>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</si>
  <si>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</si>
  <si>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</si>
  <si>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</si>
  <si>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</si>
  <si>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</si>
  <si>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</si>
  <si>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</si>
  <si>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</si>
  <si>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</si>
  <si>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</si>
  <si>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</si>
  <si>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</si>
  <si>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</si>
  <si>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</si>
  <si>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</si>
  <si>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</si>
  <si>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</si>
  <si>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</si>
  <si>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</si>
  <si>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</si>
  <si>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</si>
  <si>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</si>
  <si>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</si>
  <si>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</si>
  <si>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</si>
  <si>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</si>
  <si>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</si>
  <si>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</si>
  <si>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</si>
  <si>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</si>
  <si>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</si>
  <si>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</si>
  <si>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</si>
  <si>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</si>
  <si>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</si>
  <si>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</si>
  <si>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</si>
  <si>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</si>
  <si>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</si>
  <si>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</si>
  <si>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</si>
  <si>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</si>
  <si>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</si>
  <si>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</si>
  <si>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</si>
  <si>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</si>
  <si>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</si>
  <si>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</si>
  <si>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</si>
  <si>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</si>
  <si>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</si>
  <si>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</si>
  <si>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</si>
  <si>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</si>
  <si>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</si>
  <si>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</si>
  <si>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</si>
  <si>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</si>
  <si>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</si>
  <si>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</si>
  <si>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</si>
  <si>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</si>
  <si>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</si>
  <si>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</si>
  <si>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</si>
  <si>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</si>
  <si>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</si>
  <si>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</si>
  <si>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</si>
  <si>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</si>
  <si>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</si>
  <si>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</si>
  <si>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</si>
  <si>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</si>
  <si>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</si>
  <si>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</si>
  <si>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</si>
  <si>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</si>
  <si>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</si>
  <si>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</si>
  <si>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</si>
  <si>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</si>
  <si>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</si>
  <si>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</si>
  <si>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</si>
  <si>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</si>
  <si>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</si>
  <si>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</si>
  <si>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</si>
  <si>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</si>
  <si>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</si>
  <si>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</si>
  <si>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</si>
  <si>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</si>
  <si>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</si>
  <si>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</si>
  <si>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</si>
  <si>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</si>
  <si>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</si>
  <si>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</si>
  <si>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</si>
  <si>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</si>
  <si>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</si>
  <si>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</si>
  <si>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</si>
  <si>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</si>
  <si>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</si>
  <si>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</si>
  <si>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</si>
  <si>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</si>
  <si>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</si>
  <si>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</si>
  <si>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</si>
  <si>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</si>
  <si>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</si>
  <si>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</si>
  <si>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</si>
  <si>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</si>
  <si>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</si>
  <si>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</si>
  <si>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</si>
  <si>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</si>
  <si>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</si>
  <si>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</si>
  <si>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</si>
  <si>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</si>
  <si>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</si>
  <si>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</si>
  <si>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</si>
  <si>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</si>
  <si>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</si>
  <si>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</si>
  <si>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</si>
  <si>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</si>
  <si>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</si>
  <si>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</si>
  <si>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</si>
  <si>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</si>
  <si>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</si>
  <si>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</si>
  <si>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</si>
  <si>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</si>
  <si>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</si>
  <si>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</si>
  <si>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</si>
  <si>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</si>
  <si>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</si>
  <si>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</si>
  <si>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</si>
  <si>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</si>
  <si>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</si>
  <si>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</si>
  <si>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</si>
  <si>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</si>
  <si>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</si>
  <si>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</si>
  <si>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</si>
  <si>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</si>
  <si>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</si>
  <si>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</si>
  <si>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</si>
  <si>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</si>
  <si>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</si>
  <si>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</si>
  <si>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</si>
  <si>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</si>
  <si>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</si>
  <si>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</si>
  <si>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</si>
  <si>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</si>
  <si>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</si>
  <si>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</si>
  <si>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</si>
  <si>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</si>
  <si>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</si>
  <si>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</si>
  <si>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</si>
  <si>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</si>
  <si>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</si>
  <si>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</si>
  <si>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</si>
  <si>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</si>
  <si>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</si>
  <si>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</si>
  <si>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</si>
  <si>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</si>
  <si>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</si>
  <si>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</si>
  <si>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</si>
  <si>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</si>
  <si>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</si>
  <si>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</si>
  <si>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</si>
  <si>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</si>
  <si>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</si>
  <si>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</si>
  <si>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</si>
  <si>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</si>
  <si>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</si>
  <si>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</si>
  <si>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</si>
  <si>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</si>
  <si>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</si>
  <si>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</si>
  <si>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</si>
  <si>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</si>
  <si>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</si>
  <si>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</si>
  <si>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</si>
  <si>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</si>
  <si>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</si>
  <si>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</si>
  <si>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</si>
  <si>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</si>
  <si>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</si>
  <si>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</si>
  <si>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</si>
  <si>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</si>
  <si>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</si>
  <si>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</si>
  <si>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</si>
  <si>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</si>
  <si>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</si>
  <si>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</si>
  <si>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</si>
  <si>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</si>
  <si>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</si>
  <si>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</si>
  <si>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</si>
  <si>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</si>
  <si>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</si>
  <si>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</si>
  <si>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</si>
  <si>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</si>
  <si>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</si>
  <si>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</si>
  <si>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</si>
  <si>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</si>
  <si>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</si>
  <si>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</si>
  <si>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</si>
  <si>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</si>
  <si>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</si>
  <si>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</si>
  <si>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</si>
  <si>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</si>
  <si>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</si>
  <si>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</si>
  <si>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</si>
  <si>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</si>
  <si>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</si>
  <si>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</si>
  <si>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</si>
  <si>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</si>
  <si>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</si>
  <si>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</si>
  <si>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</si>
  <si>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</si>
  <si>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</si>
  <si>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</si>
  <si>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</si>
  <si>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</si>
  <si>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</si>
  <si>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</si>
  <si>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</si>
  <si>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</si>
  <si>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</si>
  <si>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</si>
  <si>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</si>
  <si>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</si>
  <si>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</si>
  <si>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</si>
  <si>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</si>
  <si>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</si>
  <si>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</si>
  <si>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</si>
  <si>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</si>
  <si>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</si>
  <si>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</si>
  <si>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</si>
  <si>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</si>
  <si>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</si>
  <si>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</si>
  <si>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</si>
  <si>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</si>
  <si>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</si>
  <si>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</si>
  <si>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</si>
  <si>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</si>
  <si>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</si>
  <si>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</si>
  <si>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</si>
  <si>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</si>
  <si>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</si>
  <si>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</si>
  <si>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</si>
  <si>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</si>
  <si>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</si>
  <si>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</si>
  <si>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</si>
  <si>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</si>
  <si>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</si>
  <si>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</si>
  <si>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</si>
  <si>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</si>
  <si>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</si>
  <si>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</si>
  <si>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</si>
  <si>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</si>
  <si>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</si>
  <si>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</si>
  <si>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</si>
  <si>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</si>
  <si>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</si>
  <si>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</si>
  <si>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</si>
  <si>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</si>
  <si>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</si>
  <si>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</si>
  <si>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</si>
  <si>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</si>
  <si>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</si>
  <si>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</si>
  <si>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</si>
  <si>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</si>
  <si>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</si>
  <si>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</si>
  <si>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</si>
  <si>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</si>
  <si>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</si>
  <si>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</si>
  <si>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</si>
  <si>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</si>
  <si>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</si>
  <si>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</si>
  <si>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</si>
  <si>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</si>
  <si>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</si>
  <si>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</si>
  <si>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</si>
  <si>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</si>
  <si>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</si>
  <si>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</si>
  <si>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</si>
  <si>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</si>
  <si>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</si>
  <si>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</si>
  <si>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</si>
  <si>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</si>
  <si>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</si>
  <si>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</si>
  <si>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</si>
  <si>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</si>
  <si>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</si>
  <si>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</si>
  <si>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</si>
  <si>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</si>
  <si>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</si>
  <si>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</si>
  <si>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</si>
  <si>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</si>
  <si>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</si>
  <si>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</si>
  <si>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</si>
  <si>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</si>
  <si>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</si>
  <si>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</si>
  <si>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</si>
  <si>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</si>
  <si>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</si>
  <si>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</si>
  <si>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</si>
  <si>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</si>
  <si>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</si>
  <si>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</si>
  <si>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</si>
  <si>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</si>
  <si>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</si>
  <si>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</si>
  <si>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</si>
  <si>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</si>
  <si>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</si>
  <si>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</si>
  <si>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</si>
  <si>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</si>
  <si>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</si>
  <si>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</si>
  <si>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</si>
  <si>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</si>
  <si>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</si>
  <si>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</si>
  <si>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</si>
  <si>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</si>
  <si>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</si>
  <si>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</si>
  <si>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</si>
  <si>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</si>
  <si>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</si>
  <si>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</si>
  <si>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</si>
  <si>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</si>
  <si>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</si>
  <si>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</si>
  <si>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</si>
  <si>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</si>
  <si>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</si>
  <si>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</si>
  <si>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</si>
  <si>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</si>
  <si>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</si>
  <si>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</si>
  <si>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</si>
  <si>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</si>
  <si>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</si>
  <si>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</si>
  <si>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</si>
  <si>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</si>
  <si>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</si>
  <si>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</si>
  <si>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</si>
  <si>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</si>
  <si>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</si>
  <si>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</si>
  <si>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</si>
  <si>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</si>
  <si>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</si>
  <si>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</si>
  <si>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</si>
  <si>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</si>
  <si>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</si>
  <si>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</si>
  <si>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</si>
  <si>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</si>
  <si>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</si>
  <si>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</si>
  <si>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</si>
  <si>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</si>
  <si>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</si>
  <si>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</si>
  <si>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</si>
  <si>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</si>
  <si>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</si>
  <si>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</si>
  <si>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</si>
  <si>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</si>
  <si>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</si>
  <si>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</si>
  <si>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</si>
  <si>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</si>
  <si>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</si>
  <si>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</si>
  <si>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</si>
  <si>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</si>
  <si>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</si>
  <si>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</si>
  <si>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</si>
  <si>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</si>
  <si>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</si>
  <si>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</si>
  <si>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</si>
  <si>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</si>
  <si>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</si>
  <si>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</si>
  <si>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</si>
  <si>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</si>
  <si>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</si>
  <si>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</si>
  <si>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</si>
  <si>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</si>
  <si>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</si>
  <si>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</si>
  <si>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</si>
  <si>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</si>
  <si>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</si>
  <si>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</si>
  <si>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</si>
  <si>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</si>
  <si>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</si>
  <si>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</si>
  <si>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</si>
  <si>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</si>
  <si>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</si>
  <si>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</si>
  <si>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</si>
  <si>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</si>
  <si>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</si>
  <si>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</si>
  <si>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</si>
  <si>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</si>
  <si>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</si>
  <si>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</si>
  <si>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</si>
  <si>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</si>
  <si>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</si>
  <si>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</si>
  <si>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</si>
  <si>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</si>
  <si>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</si>
  <si>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</si>
  <si>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</si>
  <si>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</si>
  <si>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</si>
  <si>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</si>
  <si>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</si>
  <si>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</si>
  <si>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</si>
  <si>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</si>
  <si>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</si>
  <si>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</si>
  <si>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</si>
  <si>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</si>
  <si>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</si>
  <si>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</si>
  <si>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</si>
  <si>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</si>
  <si>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</si>
  <si>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</si>
  <si>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</si>
  <si>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</si>
  <si>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</si>
  <si>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</si>
  <si>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</si>
  <si>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</si>
  <si>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</si>
  <si>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</si>
  <si>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</si>
  <si>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</si>
  <si>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</si>
  <si>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</si>
  <si>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</si>
  <si>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</si>
  <si>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</si>
  <si>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</si>
  <si>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</si>
  <si>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</si>
  <si>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</si>
  <si>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</si>
  <si>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</si>
  <si>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</si>
  <si>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</si>
  <si>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</si>
  <si>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</si>
  <si>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</si>
  <si>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</si>
  <si>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</si>
  <si>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</si>
  <si>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</si>
  <si>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</si>
  <si>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</si>
  <si>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</si>
  <si>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</si>
  <si>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</si>
  <si>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</si>
  <si>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</si>
  <si>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</si>
  <si>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</si>
  <si>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</si>
  <si>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</si>
  <si>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</si>
  <si>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</si>
  <si>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</si>
  <si>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</si>
  <si>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</si>
  <si>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</si>
  <si>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</si>
  <si>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</si>
  <si>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</si>
  <si>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</si>
  <si>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</si>
  <si>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</si>
  <si>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</si>
  <si>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</si>
  <si>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</si>
  <si>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</si>
  <si>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</si>
  <si>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</si>
  <si>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</si>
  <si>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</si>
  <si>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</si>
  <si>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</si>
  <si>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</si>
  <si>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</si>
  <si>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</si>
  <si>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</si>
  <si>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</si>
  <si>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</si>
  <si>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</si>
  <si>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</si>
  <si>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</si>
  <si>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</si>
  <si>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</si>
  <si>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</si>
  <si>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</si>
  <si>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</si>
  <si>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</si>
  <si>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</si>
  <si>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</si>
  <si>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</si>
  <si>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</si>
  <si>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</si>
  <si>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</si>
  <si>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</si>
  <si>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</si>
  <si>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</si>
  <si>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</si>
  <si>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</si>
  <si>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</si>
  <si>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</si>
  <si>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</si>
  <si>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</si>
  <si>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</si>
  <si>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</si>
  <si>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</si>
  <si>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</si>
  <si>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</si>
  <si>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</si>
  <si>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</si>
  <si>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</si>
  <si>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</si>
  <si>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</si>
  <si>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</si>
  <si>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</si>
  <si>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</si>
  <si>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</si>
  <si>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</si>
  <si>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</si>
  <si>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</si>
  <si>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</si>
  <si>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</si>
  <si>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</si>
  <si>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</si>
  <si>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</si>
  <si>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</si>
  <si>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</si>
  <si>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</si>
  <si>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</si>
  <si>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</si>
  <si>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</si>
  <si>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</si>
  <si>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</si>
  <si>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</si>
  <si>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</si>
  <si>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</si>
  <si>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</si>
  <si>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</si>
  <si>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</si>
  <si>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</si>
  <si>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</si>
  <si>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</si>
  <si>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</si>
  <si>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</si>
  <si>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</si>
  <si>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</si>
  <si>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</si>
  <si>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</si>
  <si>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</si>
  <si>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</si>
  <si>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</si>
  <si>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</si>
  <si>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</si>
  <si>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</si>
  <si>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</si>
  <si>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</si>
  <si>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</si>
  <si>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</si>
  <si>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</si>
  <si>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</si>
  <si>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</si>
  <si>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</si>
  <si>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</si>
  <si>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</si>
  <si>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</si>
  <si>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</si>
  <si>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</si>
  <si>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</si>
  <si>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</si>
  <si>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</si>
  <si>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</si>
  <si>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</si>
  <si>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</si>
  <si>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</si>
  <si>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</si>
  <si>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</si>
  <si>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</si>
  <si>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</si>
  <si>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</si>
  <si>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</si>
  <si>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</si>
  <si>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</si>
  <si>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</si>
  <si>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</si>
  <si>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</si>
  <si>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</si>
  <si>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</si>
  <si>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</si>
  <si>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</si>
  <si>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</si>
  <si>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</si>
  <si>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</si>
  <si>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</si>
  <si>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</si>
  <si>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</si>
  <si>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</si>
  <si>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</si>
  <si>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</si>
  <si>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</si>
  <si>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</si>
  <si>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</si>
  <si>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</si>
  <si>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</si>
  <si>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</si>
  <si>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</si>
  <si>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</si>
  <si>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</si>
  <si>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</si>
  <si>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</si>
  <si>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</si>
  <si>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</si>
  <si>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</si>
  <si>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</si>
  <si>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</si>
  <si>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</si>
  <si>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</si>
  <si>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</si>
  <si>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</si>
  <si>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</si>
  <si>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</si>
  <si>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</si>
  <si>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</si>
  <si>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</si>
  <si>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</si>
  <si>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</si>
  <si>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</si>
  <si>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</si>
  <si>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</si>
  <si>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</si>
  <si>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</si>
  <si>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</si>
  <si>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</si>
  <si>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</si>
  <si>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</si>
  <si>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</si>
  <si>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</si>
  <si>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</si>
  <si>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</si>
  <si>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</si>
  <si>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</si>
  <si>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</si>
  <si>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</si>
  <si>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</si>
  <si>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</si>
  <si>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</si>
  <si>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</si>
  <si>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</si>
  <si>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</si>
  <si>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</si>
  <si>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</si>
  <si>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</si>
  <si>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</si>
  <si>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</si>
  <si>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</si>
  <si>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</si>
  <si>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</si>
  <si>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</si>
  <si>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</si>
  <si>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</si>
  <si>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</si>
  <si>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</si>
  <si>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</si>
  <si>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</si>
  <si>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</si>
  <si>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</si>
  <si>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</si>
  <si>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</si>
  <si>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</si>
  <si>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</si>
  <si>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</si>
  <si>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</si>
  <si>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</si>
  <si>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</si>
  <si>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</si>
  <si>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</si>
  <si>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</si>
  <si>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</si>
  <si>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</si>
  <si>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</si>
  <si>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</si>
  <si>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</si>
  <si>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</si>
  <si>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</si>
  <si>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</si>
  <si>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</si>
  <si>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</si>
  <si>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</si>
  <si>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</si>
  <si>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</si>
  <si>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</si>
  <si>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</si>
  <si>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</si>
  <si>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</si>
  <si>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</si>
  <si>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</si>
  <si>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</si>
  <si>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</si>
  <si>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</si>
  <si>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</si>
  <si>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</si>
  <si>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</si>
  <si>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</si>
  <si>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</si>
  <si>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</si>
  <si>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</si>
  <si>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</si>
  <si>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</si>
  <si>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</si>
  <si>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</si>
  <si>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</si>
  <si>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</si>
  <si>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</si>
  <si>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</si>
  <si>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</si>
  <si>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</si>
  <si>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</si>
  <si>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</si>
  <si>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</si>
  <si>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</si>
  <si>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</si>
  <si>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</si>
  <si>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</si>
  <si>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</si>
  <si>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</si>
  <si>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</si>
  <si>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</si>
  <si>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</si>
  <si>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</si>
  <si>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</si>
  <si>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</si>
  <si>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</si>
  <si>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</si>
  <si>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</si>
  <si>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</si>
  <si>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</si>
  <si>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</si>
  <si>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</si>
  <si>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</si>
  <si>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</si>
  <si>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</si>
  <si>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</si>
  <si>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</si>
  <si>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</si>
  <si>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</si>
  <si>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</si>
  <si>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</si>
  <si>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</si>
  <si>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</si>
  <si>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</si>
  <si>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</si>
  <si>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</si>
  <si>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</si>
  <si>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</si>
  <si>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</si>
  <si>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</si>
  <si>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</si>
  <si>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</si>
  <si>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</si>
  <si>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</si>
  <si>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</si>
  <si>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</si>
  <si>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</si>
  <si>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</si>
  <si>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</si>
  <si>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</si>
  <si>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</si>
  <si>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</si>
  <si>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</si>
  <si>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</si>
  <si>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</si>
  <si>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</si>
  <si>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</si>
  <si>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</si>
  <si>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</si>
  <si>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</si>
  <si>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</si>
  <si>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</si>
  <si>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</si>
  <si>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</si>
  <si>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</si>
  <si>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</si>
  <si>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</si>
  <si>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</si>
  <si>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</si>
  <si>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</si>
  <si>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</si>
  <si>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</si>
  <si>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</si>
  <si>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</si>
  <si>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</si>
  <si>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</si>
  <si>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</si>
  <si>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</si>
  <si>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</si>
  <si>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</si>
  <si>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</si>
  <si>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</si>
  <si>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</si>
  <si>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</si>
  <si>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</si>
  <si>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</si>
  <si>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</si>
  <si>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</si>
  <si>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</si>
  <si>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</si>
  <si>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</si>
  <si>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</si>
  <si>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</si>
  <si>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</si>
  <si>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</si>
  <si>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</si>
  <si>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</si>
  <si>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</si>
  <si>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</si>
  <si>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</si>
  <si>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</si>
  <si>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</si>
  <si>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</si>
  <si>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</si>
  <si>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</si>
  <si>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</si>
  <si>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</si>
  <si>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</si>
  <si>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</si>
  <si>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</si>
  <si>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</si>
  <si>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</si>
  <si>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</si>
  <si>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</si>
  <si>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</si>
  <si>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</si>
  <si>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</si>
  <si>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</si>
  <si>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</si>
  <si>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</si>
  <si>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</si>
  <si>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</si>
  <si>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</si>
  <si>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</si>
  <si>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</si>
  <si>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</si>
  <si>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</si>
  <si>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</si>
  <si>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</si>
  <si>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</si>
  <si>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</si>
  <si>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</si>
  <si>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</si>
  <si>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</si>
  <si>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</si>
  <si>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</si>
  <si>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</si>
  <si>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</si>
  <si>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</si>
  <si>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</si>
  <si>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</si>
  <si>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</si>
  <si>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</si>
  <si>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</si>
  <si>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</si>
  <si>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</si>
  <si>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</si>
  <si>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</si>
  <si>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</si>
  <si>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</si>
  <si>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</si>
  <si>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</si>
  <si>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</si>
  <si>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</si>
  <si>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</si>
  <si>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</si>
  <si>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</si>
  <si>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</si>
  <si>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</si>
  <si>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</si>
  <si>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</si>
  <si>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</si>
  <si>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</si>
  <si>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</si>
  <si>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</si>
  <si>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</si>
  <si>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</si>
  <si>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</si>
  <si>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</si>
  <si>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</si>
  <si>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</si>
  <si>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</si>
  <si>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</si>
  <si>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</si>
  <si>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</si>
  <si>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</si>
  <si>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</si>
  <si>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</si>
  <si>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</si>
  <si>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</si>
  <si>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</si>
  <si>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</si>
  <si>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</si>
  <si>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</si>
  <si>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</si>
  <si>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</si>
  <si>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</si>
  <si>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</si>
  <si>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</si>
  <si>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</si>
  <si>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</si>
  <si>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</si>
  <si>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</si>
  <si>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</si>
  <si>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</si>
  <si>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</si>
  <si>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</si>
  <si>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</si>
  <si>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</si>
  <si>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</si>
  <si>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</si>
  <si>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</si>
  <si>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</si>
  <si>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</si>
  <si>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</si>
  <si>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</si>
  <si>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</si>
  <si>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</si>
  <si>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</si>
  <si>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</si>
  <si>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</si>
  <si>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</si>
  <si>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</si>
  <si>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</si>
  <si>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</si>
  <si>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</si>
  <si>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</si>
  <si>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</si>
  <si>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</si>
  <si>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</si>
  <si>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</si>
  <si>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</si>
  <si>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</si>
  <si>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</si>
  <si>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</si>
  <si>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</si>
  <si>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</si>
  <si>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</si>
  <si>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</si>
  <si>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</si>
  <si>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</si>
  <si>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</si>
  <si>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</si>
  <si>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</si>
  <si>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</si>
  <si>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</si>
  <si>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</si>
  <si>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</si>
  <si>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</si>
  <si>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</si>
  <si>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</si>
  <si>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</si>
  <si>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</si>
  <si>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</si>
  <si>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</si>
  <si>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</si>
  <si>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</si>
  <si>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</si>
  <si>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</si>
  <si>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</si>
  <si>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</si>
  <si>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</si>
  <si>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</si>
  <si>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</si>
  <si>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</si>
  <si>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</si>
  <si>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</si>
  <si>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</si>
  <si>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</si>
  <si>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</si>
  <si>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</si>
  <si>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</si>
  <si>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</si>
  <si>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</si>
  <si>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</si>
  <si>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</si>
  <si>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</si>
  <si>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</si>
  <si>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</si>
  <si>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</si>
  <si>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</si>
  <si>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</si>
  <si>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</si>
  <si>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</si>
  <si>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</si>
  <si>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</si>
  <si>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</si>
  <si>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</si>
  <si>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</si>
  <si>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</si>
  <si>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</si>
  <si>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</si>
  <si>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</si>
  <si>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</si>
  <si>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</si>
  <si>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</si>
  <si>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</si>
  <si>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</si>
  <si>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</si>
  <si>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</si>
  <si>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</si>
  <si>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</si>
  <si>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</si>
  <si>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</si>
  <si>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</si>
  <si>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</si>
  <si>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</si>
  <si>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</si>
  <si>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</si>
  <si>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</si>
  <si>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</si>
  <si>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</si>
  <si>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</si>
  <si>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</si>
  <si>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</si>
  <si>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</si>
  <si>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</si>
  <si>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</si>
  <si>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</si>
  <si>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</si>
  <si>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</si>
  <si>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</si>
  <si>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</si>
  <si>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</si>
  <si>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</si>
  <si>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</si>
  <si>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</si>
  <si>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</si>
  <si>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</si>
  <si>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</si>
  <si>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</si>
  <si>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</si>
  <si>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</si>
  <si>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</si>
  <si>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</si>
  <si>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</si>
  <si>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</si>
  <si>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</si>
  <si>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</si>
  <si>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</si>
  <si>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</si>
  <si>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</si>
  <si>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</si>
  <si>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</si>
  <si>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</si>
  <si>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</si>
  <si>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</si>
  <si>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</si>
  <si>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</si>
  <si>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</si>
  <si>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</si>
  <si>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</si>
  <si>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</si>
  <si>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</si>
  <si>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</si>
  <si>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</si>
  <si>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</si>
  <si>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</si>
  <si>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</si>
  <si>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</si>
  <si>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</si>
  <si>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</si>
  <si>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</si>
  <si>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</si>
  <si>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</si>
  <si>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</si>
  <si>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</si>
  <si>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</si>
  <si>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</si>
  <si>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</si>
  <si>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</si>
  <si>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</si>
  <si>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</si>
  <si>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</si>
  <si>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</si>
  <si>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</si>
  <si>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</si>
  <si>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</si>
  <si>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</si>
  <si>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</si>
  <si>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</si>
  <si>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</si>
  <si>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</si>
  <si>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</si>
  <si>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</si>
  <si>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</si>
  <si>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</si>
  <si>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</si>
  <si>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</si>
  <si>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</si>
  <si>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</si>
  <si>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</si>
  <si>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</si>
  <si>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</si>
  <si>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</si>
  <si>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</si>
  <si>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</si>
  <si>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</si>
  <si>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</si>
  <si>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</si>
  <si>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</si>
  <si>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</si>
  <si>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</si>
  <si>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</si>
  <si>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</si>
  <si>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</si>
  <si>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</si>
  <si>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</si>
  <si>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</si>
  <si>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</si>
  <si>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</si>
  <si>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</si>
  <si>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</si>
  <si>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</si>
  <si>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</si>
  <si>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</si>
  <si>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</si>
  <si>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</si>
  <si>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</si>
  <si>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</si>
  <si>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</si>
  <si>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</si>
  <si>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</si>
  <si>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</si>
  <si>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</si>
  <si>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</si>
  <si>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</si>
  <si>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</si>
  <si>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</si>
  <si>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</si>
  <si>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</si>
  <si>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</si>
  <si>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</si>
  <si>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</si>
  <si>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</si>
  <si>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</si>
  <si>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</si>
  <si>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</si>
  <si>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</si>
  <si>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</si>
  <si>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</si>
  <si>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</si>
  <si>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</si>
  <si>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</si>
  <si>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</si>
  <si>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</si>
  <si>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</si>
  <si>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</si>
  <si>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</si>
  <si>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</si>
  <si>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</si>
  <si>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</si>
  <si>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</si>
  <si>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</si>
  <si>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</si>
  <si>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</si>
  <si>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</si>
  <si>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</si>
  <si>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</si>
  <si>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</si>
  <si>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</si>
  <si>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</si>
  <si>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</si>
  <si>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</si>
  <si>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</si>
  <si>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</si>
  <si>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</si>
  <si>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</si>
  <si>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</si>
  <si>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</si>
  <si>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</si>
  <si>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</si>
  <si>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</si>
  <si>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</si>
  <si>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</si>
  <si>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</si>
  <si>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</si>
  <si>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</si>
  <si>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</si>
  <si>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</si>
  <si>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</si>
  <si>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</si>
  <si>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</si>
  <si>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</si>
  <si>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</si>
  <si>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</si>
  <si>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</si>
  <si>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</si>
  <si>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</si>
  <si>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</si>
  <si>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</si>
  <si>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</si>
  <si>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</si>
  <si>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</si>
  <si>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</si>
  <si>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</si>
  <si>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</si>
  <si>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</si>
  <si>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</si>
  <si>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</si>
  <si>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</si>
  <si>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</si>
  <si>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</si>
  <si>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</si>
  <si>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</si>
  <si>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</si>
  <si>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</si>
  <si>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</si>
  <si>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</si>
  <si>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</si>
  <si>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</si>
  <si>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</si>
  <si>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</si>
  <si>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</si>
  <si>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</si>
  <si>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</si>
  <si>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</si>
  <si>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</si>
  <si>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</si>
  <si>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</si>
  <si>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</si>
  <si>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</si>
  <si>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</si>
  <si>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</si>
  <si>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</si>
  <si>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</si>
  <si>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</si>
  <si>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</si>
  <si>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</si>
  <si>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</si>
  <si>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</si>
  <si>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</si>
  <si>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</si>
  <si>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</si>
  <si>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</si>
  <si>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</si>
  <si>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</si>
  <si>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</si>
  <si>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</si>
  <si>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</si>
  <si>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</si>
  <si>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</si>
  <si>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</si>
  <si>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</si>
  <si>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</si>
  <si>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</si>
  <si>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</si>
  <si>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</si>
  <si>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</si>
  <si>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</si>
  <si>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</si>
  <si>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</si>
  <si>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</si>
  <si>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</si>
  <si>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</si>
  <si>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</si>
  <si>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</si>
  <si>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</si>
  <si>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</si>
  <si>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</si>
  <si>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</si>
  <si>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</si>
  <si>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</si>
  <si>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</si>
  <si>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</si>
  <si>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</si>
  <si>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</si>
  <si>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</si>
  <si>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</si>
  <si>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</si>
  <si>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</si>
  <si>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</si>
  <si>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</si>
  <si>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</si>
  <si>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</si>
  <si>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</si>
  <si>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</si>
  <si>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</si>
  <si>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</si>
  <si>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</si>
  <si>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</si>
  <si>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</si>
  <si>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</si>
  <si>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</si>
  <si>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</si>
  <si>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</si>
  <si>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</si>
  <si>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</si>
  <si>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</si>
  <si>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</si>
  <si>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</si>
  <si>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</si>
  <si>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</si>
  <si>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</si>
  <si>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</si>
  <si>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</si>
  <si>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</si>
  <si>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</si>
  <si>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</si>
  <si>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</si>
  <si>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</si>
  <si>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</si>
  <si>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</si>
  <si>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</si>
  <si>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</si>
  <si>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</si>
  <si>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</si>
  <si>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</si>
  <si>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</si>
  <si>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</si>
  <si>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</si>
  <si>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</si>
  <si>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</si>
  <si>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</si>
  <si>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</si>
  <si>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</si>
  <si>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</si>
  <si>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</si>
  <si>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</si>
  <si>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</si>
  <si>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</si>
  <si>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</si>
  <si>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</si>
  <si>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</si>
  <si>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</si>
  <si>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</si>
  <si>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</si>
  <si>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</si>
  <si>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</si>
  <si>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</si>
  <si>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</si>
  <si>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</si>
  <si>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</si>
  <si>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</si>
  <si>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</si>
  <si>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</si>
  <si>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</si>
  <si>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</si>
  <si>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</si>
  <si>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</si>
  <si>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</si>
  <si>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</si>
  <si>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</si>
  <si>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</si>
  <si>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</si>
  <si>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</si>
  <si>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</si>
  <si>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</si>
  <si>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</si>
  <si>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</si>
  <si>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</si>
  <si>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</si>
  <si>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</si>
  <si>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</si>
  <si>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</si>
  <si>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</si>
  <si>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</si>
  <si>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</si>
  <si>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</si>
  <si>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</si>
  <si>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</si>
  <si>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</si>
  <si>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</si>
  <si>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</si>
  <si>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</si>
  <si>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</si>
  <si>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</si>
  <si>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</si>
  <si>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</si>
  <si>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</si>
  <si>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</si>
  <si>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</si>
  <si>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</si>
  <si>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</si>
  <si>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</si>
  <si>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</si>
  <si>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</si>
  <si>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</si>
  <si>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</si>
  <si>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</si>
  <si>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</si>
  <si>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</si>
  <si>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</si>
  <si>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</si>
  <si>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</si>
  <si>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</si>
  <si>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</si>
  <si>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</si>
  <si>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</si>
  <si>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</si>
  <si>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</si>
  <si>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</si>
  <si>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</si>
  <si>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</si>
  <si>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</si>
  <si>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</si>
  <si>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</si>
  <si>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</si>
  <si>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</si>
  <si>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</si>
  <si>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</si>
  <si>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</si>
  <si>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</si>
  <si>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</si>
  <si>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</si>
  <si>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</si>
  <si>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</si>
  <si>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</si>
  <si>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</si>
  <si>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</si>
  <si>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</si>
  <si>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</si>
  <si>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</si>
  <si>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</si>
  <si>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</si>
  <si>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</si>
  <si>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</si>
  <si>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</si>
  <si>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</si>
  <si>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</si>
  <si>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</si>
  <si>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</si>
  <si>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</si>
  <si>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</si>
  <si>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</si>
  <si>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</si>
  <si>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</si>
  <si>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</si>
  <si>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</si>
  <si>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</si>
  <si>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</si>
  <si>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</si>
  <si>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</si>
  <si>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</si>
  <si>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</si>
  <si>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</si>
  <si>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</si>
  <si>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</si>
  <si>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</si>
  <si>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</si>
  <si>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</si>
  <si>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</si>
  <si>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</si>
  <si>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</si>
  <si>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</si>
  <si>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</si>
  <si>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</si>
  <si>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</si>
  <si>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</si>
  <si>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</si>
  <si>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</si>
  <si>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</si>
  <si>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</si>
  <si>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</si>
  <si>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</si>
  <si>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</si>
  <si>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</si>
  <si>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</si>
  <si>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</si>
  <si>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</si>
  <si>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</si>
  <si>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</si>
  <si>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</si>
  <si>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</si>
  <si>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</si>
  <si>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</si>
  <si>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</si>
  <si>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</si>
  <si>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</si>
  <si>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</si>
  <si>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</si>
  <si>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</si>
  <si>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</si>
  <si>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</si>
  <si>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</si>
  <si>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</si>
  <si>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</si>
  <si>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</si>
  <si>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</si>
  <si>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</si>
  <si>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</si>
  <si>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</si>
  <si>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</si>
  <si>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</si>
  <si>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</si>
  <si>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</si>
  <si>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</si>
  <si>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</si>
  <si>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</si>
  <si>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</si>
  <si>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</si>
  <si>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</si>
  <si>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</si>
  <si>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</si>
  <si>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</si>
  <si>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</si>
  <si>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</si>
  <si>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</si>
  <si>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</si>
  <si>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</si>
  <si>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</si>
  <si>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</si>
  <si>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</si>
  <si>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</si>
  <si>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</si>
  <si>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</si>
  <si>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</si>
  <si>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</si>
  <si>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</si>
  <si>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</si>
  <si>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</si>
  <si>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</si>
  <si>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</si>
  <si>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</si>
  <si>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</si>
  <si>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</si>
  <si>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</si>
  <si>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</si>
  <si>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</si>
  <si>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</si>
  <si>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</si>
  <si>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</si>
  <si>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</si>
  <si>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</si>
  <si>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</si>
  <si>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</si>
  <si>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</si>
  <si>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</si>
  <si>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</si>
  <si>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</si>
  <si>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</si>
  <si>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</si>
  <si>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</si>
  <si>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</si>
  <si>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</si>
  <si>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</si>
  <si>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</si>
  <si>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</si>
  <si>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</si>
  <si>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</si>
  <si>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</si>
  <si>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</si>
  <si>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</si>
  <si>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</si>
  <si>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</si>
  <si>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</si>
  <si>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</si>
  <si>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</si>
  <si>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</si>
  <si>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</si>
  <si>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</si>
  <si>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</si>
  <si>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</si>
  <si>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</si>
  <si>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</si>
  <si>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</si>
  <si>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</si>
  <si>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</si>
  <si>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</si>
  <si>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</si>
  <si>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</si>
  <si>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</si>
  <si>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</si>
  <si>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</si>
  <si>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</si>
  <si>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</si>
  <si>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</si>
  <si>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</si>
  <si>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</si>
  <si>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</si>
  <si>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</si>
  <si>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</si>
  <si>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</si>
  <si>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</si>
  <si>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</si>
  <si>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</si>
  <si>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</si>
  <si>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</si>
  <si>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</si>
  <si>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</si>
  <si>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</si>
  <si>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</si>
  <si>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</si>
  <si>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</si>
  <si>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</si>
  <si>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</si>
  <si>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</si>
  <si>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</si>
  <si>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</si>
  <si>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</si>
  <si>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</si>
  <si>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</si>
  <si>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</si>
  <si>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</si>
  <si>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</si>
  <si>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</si>
  <si>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</si>
  <si>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</si>
  <si>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</si>
  <si>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</si>
  <si>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</si>
  <si>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</si>
  <si>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</si>
  <si>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</si>
  <si>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</si>
  <si>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</si>
  <si>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</si>
  <si>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</si>
  <si>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</si>
  <si>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</si>
  <si>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</si>
  <si>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</si>
  <si>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</si>
  <si>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</si>
  <si>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</si>
  <si>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</si>
  <si>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</si>
  <si>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</si>
  <si>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</si>
  <si>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</si>
  <si>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</si>
  <si>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</si>
  <si>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</si>
  <si>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</si>
  <si>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</si>
  <si>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</si>
  <si>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</si>
  <si>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</si>
  <si>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</si>
  <si>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</si>
  <si>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</si>
  <si>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</si>
  <si>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</si>
  <si>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</si>
  <si>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</si>
  <si>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</si>
  <si>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</si>
  <si>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</si>
  <si>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</si>
  <si>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</si>
  <si>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</si>
  <si>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</si>
  <si>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</si>
  <si>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</si>
  <si>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</si>
  <si>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</si>
  <si>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</si>
  <si>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</si>
  <si>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</si>
  <si>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</si>
  <si>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</si>
  <si>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</si>
  <si>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</si>
  <si>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</si>
  <si>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</si>
  <si>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</si>
  <si>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</si>
  <si>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</si>
  <si>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</si>
  <si>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</si>
  <si>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</si>
  <si>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</si>
  <si>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</si>
  <si>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</si>
  <si>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</si>
  <si>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</si>
  <si>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</si>
  <si>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</si>
  <si>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</si>
  <si>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</si>
  <si>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</si>
  <si>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</si>
  <si>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</si>
  <si>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</si>
  <si>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</si>
  <si>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</si>
  <si>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</si>
  <si>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</si>
  <si>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</si>
  <si>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</si>
  <si>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</si>
  <si>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</si>
  <si>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</si>
  <si>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</si>
  <si>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</si>
  <si>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</si>
  <si>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</si>
  <si>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</si>
  <si>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</si>
  <si>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</si>
  <si>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</si>
  <si>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</si>
  <si>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</si>
  <si>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</si>
  <si>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</si>
  <si>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</si>
  <si>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</si>
  <si>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</si>
  <si>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</si>
  <si>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</si>
  <si>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</si>
  <si>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</si>
  <si>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</si>
  <si>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</si>
  <si>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</si>
  <si>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</si>
  <si>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</si>
  <si>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</si>
  <si>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</si>
  <si>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</si>
  <si>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</si>
  <si>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</si>
  <si>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</si>
  <si>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</si>
  <si>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</si>
  <si>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</si>
  <si>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</si>
  <si>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</si>
  <si>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</si>
  <si>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</si>
  <si>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</si>
  <si>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</si>
  <si>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</si>
  <si>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</si>
  <si>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</si>
  <si>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</si>
  <si>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</si>
  <si>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</si>
  <si>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</si>
  <si>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</si>
  <si>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</si>
  <si>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</si>
  <si>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</si>
  <si>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</si>
  <si>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</si>
  <si>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</si>
  <si>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</si>
  <si>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</si>
  <si>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</si>
  <si>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</si>
  <si>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</si>
  <si>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</si>
  <si>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</si>
  <si>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</si>
  <si>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</si>
  <si>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</si>
  <si>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</si>
  <si>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</si>
  <si>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</si>
  <si>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</si>
  <si>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</si>
  <si>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</si>
  <si>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</si>
  <si>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</si>
  <si>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</si>
  <si>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</si>
  <si>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</si>
  <si>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</si>
  <si>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</si>
  <si>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</si>
  <si>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</si>
  <si>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</si>
  <si>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</si>
  <si>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</si>
  <si>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</si>
  <si>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</si>
  <si>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</si>
  <si>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</si>
  <si>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</si>
  <si>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</si>
  <si>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</si>
  <si>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</si>
  <si>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</si>
  <si>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</si>
  <si>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</si>
  <si>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</si>
  <si>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</si>
  <si>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</si>
  <si>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</si>
  <si>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</si>
  <si>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</si>
  <si>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</si>
  <si>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</si>
  <si>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</si>
  <si>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</si>
  <si>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</si>
  <si>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</si>
  <si>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</si>
  <si>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</si>
  <si>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</si>
  <si>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</si>
  <si>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</si>
  <si>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</si>
  <si>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</si>
  <si>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</si>
  <si>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</si>
  <si>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</si>
  <si>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</si>
  <si>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</si>
  <si>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</si>
  <si>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</si>
  <si>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</si>
  <si>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</si>
  <si>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</si>
  <si>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</si>
  <si>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</si>
  <si>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</si>
  <si>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</si>
  <si>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</si>
  <si>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</si>
  <si>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</si>
  <si>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</si>
  <si>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</si>
  <si>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</si>
  <si>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</si>
  <si>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</si>
  <si>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</si>
  <si>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</si>
  <si>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</si>
  <si>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</si>
  <si>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</si>
  <si>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</si>
  <si>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</si>
  <si>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</si>
  <si>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</si>
  <si>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</si>
  <si>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</si>
  <si>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</si>
  <si>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</si>
  <si>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</si>
  <si>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</si>
  <si>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</si>
  <si>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</si>
  <si>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</si>
  <si>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</si>
  <si>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</si>
  <si>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</si>
  <si>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</si>
  <si>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</si>
  <si>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</si>
  <si>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</si>
  <si>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</si>
  <si>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</si>
  <si>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</si>
  <si>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</si>
  <si>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</si>
  <si>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</si>
  <si>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</si>
  <si>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</si>
  <si>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</si>
  <si>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</si>
  <si>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</si>
  <si>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</si>
  <si>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</si>
  <si>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</si>
  <si>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</si>
  <si>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</si>
  <si>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</si>
  <si>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</si>
  <si>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</si>
  <si>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</si>
  <si>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</si>
  <si>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</si>
  <si>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</si>
  <si>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</si>
  <si>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</si>
  <si>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</si>
  <si>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</si>
  <si>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</si>
  <si>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</si>
  <si>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</si>
  <si>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</si>
  <si>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</si>
  <si>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</si>
  <si>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</si>
  <si>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</si>
  <si>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</si>
  <si>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</si>
  <si>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</si>
  <si>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</si>
  <si>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</si>
  <si>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</si>
  <si>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</si>
  <si>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</si>
  <si>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</si>
  <si>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</si>
  <si>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</si>
  <si>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</si>
  <si>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</si>
  <si>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</si>
  <si>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</si>
  <si>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</si>
  <si>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</si>
  <si>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</si>
  <si>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</si>
  <si>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</si>
  <si>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</si>
  <si>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</si>
  <si>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</si>
  <si>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</si>
  <si>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</si>
  <si>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</si>
  <si>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</si>
  <si>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</si>
  <si>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</si>
  <si>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</si>
  <si>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</si>
  <si>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</si>
  <si>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</si>
  <si>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</si>
  <si>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</si>
  <si>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</si>
  <si>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</si>
  <si>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</si>
  <si>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</si>
  <si>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</si>
  <si>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</si>
  <si>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</si>
  <si>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</si>
  <si>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</si>
  <si>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</si>
  <si>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</si>
  <si>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</si>
  <si>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</si>
  <si>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</si>
  <si>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</si>
  <si>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</si>
  <si>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</si>
  <si>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</si>
  <si>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</si>
  <si>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</si>
  <si>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</si>
  <si>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</si>
  <si>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</si>
  <si>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</si>
  <si>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</si>
  <si>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</si>
  <si>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</si>
  <si>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</si>
  <si>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</si>
  <si>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</si>
  <si>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</si>
  <si>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</si>
  <si>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</si>
  <si>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</si>
  <si>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</si>
  <si>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</si>
  <si>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</si>
  <si>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</si>
  <si>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</si>
  <si>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</si>
  <si>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</si>
  <si>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</si>
  <si>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</si>
  <si>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</si>
  <si>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</si>
  <si>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</si>
  <si>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</si>
  <si>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</si>
  <si>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</si>
  <si>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</si>
  <si>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</si>
  <si>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</si>
  <si>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</si>
  <si>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</si>
  <si>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</si>
  <si>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</si>
  <si>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</si>
  <si>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</si>
  <si>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</si>
  <si>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</si>
  <si>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</si>
  <si>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</si>
  <si>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</si>
  <si>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</si>
  <si>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</si>
  <si>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</si>
  <si>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</si>
  <si>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</si>
  <si>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</si>
  <si>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</si>
  <si>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</si>
  <si>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</si>
  <si>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</si>
  <si>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</si>
  <si>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</si>
  <si>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</si>
  <si>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</si>
  <si>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</si>
  <si>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</si>
  <si>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</si>
  <si>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</si>
  <si>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</si>
  <si>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</si>
  <si>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</si>
  <si>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</si>
  <si>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</si>
  <si>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</si>
  <si>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</si>
  <si>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</si>
  <si>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</si>
  <si>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</si>
  <si>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</si>
  <si>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</si>
  <si>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</si>
  <si>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</si>
  <si>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</si>
  <si>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</si>
  <si>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</si>
  <si>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</si>
  <si>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</si>
  <si>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</si>
  <si>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</si>
  <si>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</si>
  <si>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</si>
  <si>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</si>
  <si>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</si>
  <si>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</si>
  <si>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</si>
  <si>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</si>
  <si>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</si>
  <si>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</si>
  <si>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</si>
  <si>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</si>
  <si>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</si>
  <si>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</si>
  <si>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</si>
  <si>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</si>
  <si>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</si>
  <si>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</si>
  <si>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</si>
  <si>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</si>
  <si>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</si>
  <si>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</si>
  <si>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</si>
  <si>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</si>
  <si>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</si>
  <si>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</si>
  <si>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</si>
  <si>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</si>
  <si>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</si>
  <si>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</si>
  <si>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</si>
  <si>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</si>
  <si>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</si>
  <si>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</si>
  <si>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</si>
  <si>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</si>
  <si>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</si>
  <si>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</si>
  <si>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</si>
  <si>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</si>
  <si>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</si>
  <si>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</si>
  <si>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</si>
  <si>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</si>
  <si>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</si>
  <si>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</si>
  <si>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</si>
  <si>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</si>
  <si>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</si>
  <si>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</si>
  <si>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</si>
  <si>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</si>
  <si>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</si>
  <si>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</si>
  <si>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</si>
  <si>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</si>
  <si>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</si>
  <si>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</si>
  <si>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</si>
  <si>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</si>
  <si>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</si>
  <si>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</si>
  <si>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</si>
  <si>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</si>
  <si>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</si>
  <si>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</si>
  <si>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</si>
  <si>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</si>
  <si>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</si>
  <si>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</si>
  <si>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</si>
  <si>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</si>
  <si>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</si>
  <si>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</si>
  <si>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</si>
  <si>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</si>
  <si>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</si>
  <si>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</si>
  <si>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</si>
  <si>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</si>
  <si>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</si>
  <si>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</si>
  <si>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</si>
  <si>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</si>
  <si>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</si>
  <si>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</si>
  <si>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</si>
  <si>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</si>
  <si>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</si>
  <si>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</si>
  <si>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</si>
  <si>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</si>
  <si>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</si>
  <si>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</si>
  <si>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</si>
  <si>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</si>
  <si>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</si>
  <si>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</si>
  <si>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</si>
  <si>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</si>
  <si>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</si>
  <si>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</si>
  <si>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</si>
  <si>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</si>
  <si>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</si>
  <si>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</si>
  <si>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</si>
  <si>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</si>
  <si>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</si>
  <si>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</si>
  <si>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</si>
  <si>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</si>
  <si>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</si>
  <si>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</si>
  <si>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</si>
  <si>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</si>
  <si>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</si>
  <si>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</si>
  <si>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</si>
  <si>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</si>
  <si>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</si>
  <si>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</si>
  <si>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</si>
  <si>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</si>
  <si>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</si>
  <si>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</si>
  <si>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</si>
  <si>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</si>
  <si>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</si>
  <si>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</si>
  <si>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</si>
  <si>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</si>
  <si>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</si>
  <si>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</si>
  <si>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</si>
  <si>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</si>
  <si>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</si>
  <si>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</si>
  <si>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</si>
  <si>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</si>
  <si>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</si>
  <si>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</si>
  <si>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</si>
  <si>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</si>
  <si>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</si>
  <si>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</si>
  <si>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</si>
  <si>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</si>
  <si>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</si>
  <si>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</si>
  <si>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</si>
  <si>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</si>
  <si>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</si>
  <si>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</si>
  <si>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</si>
  <si>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</si>
  <si>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</si>
  <si>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</si>
  <si>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</si>
  <si>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</si>
  <si>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</si>
  <si>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</si>
  <si>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</si>
  <si>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</si>
  <si>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</si>
  <si>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</si>
  <si>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</si>
  <si>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</si>
  <si>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</si>
  <si>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</si>
  <si>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</si>
  <si>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</si>
  <si>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</si>
  <si>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</si>
  <si>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</si>
  <si>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</si>
  <si>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</si>
  <si>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</si>
  <si>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</si>
  <si>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</si>
  <si>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</si>
  <si>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</si>
  <si>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</si>
  <si>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</si>
  <si>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</si>
  <si>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</si>
  <si>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</si>
  <si>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</si>
  <si>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</si>
  <si>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</si>
  <si>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</si>
  <si>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</si>
  <si>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</si>
  <si>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</si>
  <si>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</si>
  <si>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</si>
  <si>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</si>
  <si>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</si>
  <si>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</si>
  <si>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</si>
  <si>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</si>
  <si>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</si>
  <si>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</si>
  <si>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</si>
  <si>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</si>
  <si>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</si>
  <si>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</si>
  <si>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</si>
  <si>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</si>
  <si>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</si>
  <si>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</si>
  <si>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</si>
  <si>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</si>
  <si>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</si>
  <si>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</si>
  <si>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</si>
  <si>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</si>
  <si>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</si>
  <si>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</si>
  <si>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</si>
  <si>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</si>
  <si>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</si>
  <si>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</si>
  <si>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</si>
  <si>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</si>
  <si>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</si>
  <si>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</si>
  <si>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</si>
  <si>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</si>
  <si>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</si>
  <si>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</si>
  <si>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</si>
  <si>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</si>
  <si>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</si>
  <si>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</si>
  <si>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</si>
  <si>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</si>
  <si>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</si>
  <si>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</si>
  <si>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</si>
  <si>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</si>
  <si>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</si>
  <si>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</si>
  <si>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</si>
  <si>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</si>
  <si>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</si>
  <si>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</si>
  <si>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</si>
  <si>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</si>
  <si>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</si>
  <si>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</si>
  <si>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</si>
  <si>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</si>
  <si>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</si>
  <si>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</si>
  <si>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</si>
  <si>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</si>
  <si>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</si>
  <si>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</si>
  <si>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</si>
  <si>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</si>
  <si>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</si>
  <si>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</si>
  <si>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</si>
  <si>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</si>
  <si>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</si>
  <si>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</si>
  <si>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</si>
  <si>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</si>
  <si>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</si>
  <si>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</si>
  <si>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</si>
  <si>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</si>
  <si>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</si>
  <si>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</si>
  <si>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</si>
  <si>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</si>
  <si>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</si>
  <si>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</si>
  <si>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</si>
  <si>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</si>
  <si>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</si>
  <si>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</si>
  <si>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</si>
  <si>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</si>
  <si>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</si>
  <si>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</si>
  <si>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</si>
  <si>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</si>
  <si>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</si>
  <si>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</si>
  <si>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</si>
  <si>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</si>
  <si>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</si>
  <si>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</si>
  <si>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</si>
  <si>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</si>
  <si>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</si>
  <si>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</si>
  <si>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</si>
  <si>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</si>
  <si>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</si>
  <si>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</si>
  <si>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</si>
  <si>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</si>
  <si>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</si>
  <si>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</si>
  <si>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</si>
  <si>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</si>
  <si>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</si>
  <si>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</si>
  <si>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</si>
  <si>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</si>
  <si>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</si>
  <si>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</si>
  <si>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</si>
  <si>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</si>
  <si>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</si>
  <si>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</si>
  <si>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</si>
  <si>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</si>
  <si>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</si>
  <si>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</si>
  <si>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</si>
  <si>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</si>
  <si>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</si>
  <si>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</si>
  <si>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</si>
  <si>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</si>
  <si>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</si>
  <si>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</si>
  <si>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</si>
  <si>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</si>
  <si>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</si>
  <si>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</si>
  <si>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</si>
  <si>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</si>
  <si>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</si>
  <si>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</si>
  <si>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</si>
  <si>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</si>
  <si>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</si>
  <si>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</si>
  <si>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</si>
  <si>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</si>
  <si>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</si>
  <si>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</si>
  <si>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</si>
  <si>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</si>
  <si>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</si>
  <si>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</si>
  <si>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</si>
  <si>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</si>
  <si>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</si>
  <si>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</si>
  <si>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</si>
  <si>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</si>
  <si>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</si>
  <si>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</si>
  <si>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</si>
  <si>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</si>
  <si>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</si>
  <si>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</si>
  <si>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</si>
  <si>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</si>
  <si>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</si>
  <si>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</si>
  <si>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</si>
  <si>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</si>
  <si>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</si>
  <si>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</si>
  <si>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</si>
  <si>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</si>
  <si>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</si>
  <si>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</si>
  <si>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</si>
  <si>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</si>
  <si>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</si>
  <si>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</si>
  <si>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</si>
  <si>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</si>
  <si>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</si>
  <si>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</si>
  <si>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</si>
  <si>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</si>
  <si>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</si>
  <si>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</si>
  <si>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</si>
  <si>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</si>
  <si>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</si>
  <si>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</si>
  <si>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</si>
  <si>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</si>
  <si>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</si>
  <si>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</si>
  <si>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</si>
  <si>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</si>
  <si>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</si>
  <si>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</si>
  <si>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</si>
  <si>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</si>
  <si>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</si>
  <si>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</si>
  <si>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</si>
  <si>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</si>
  <si>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</si>
  <si>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</si>
  <si>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</si>
  <si>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</si>
  <si>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</si>
  <si>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</si>
  <si>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</si>
  <si>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</si>
  <si>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</si>
  <si>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</si>
  <si>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</si>
  <si>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</si>
  <si>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</si>
  <si>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</si>
  <si>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</si>
  <si>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</si>
  <si>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</si>
  <si>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</si>
  <si>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</si>
  <si>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</si>
  <si>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</si>
  <si>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</si>
  <si>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</si>
  <si>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</si>
  <si>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</si>
  <si>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</si>
  <si>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</si>
  <si>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</si>
  <si>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</si>
  <si>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</si>
  <si>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</si>
  <si>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</si>
  <si>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</si>
  <si>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</si>
  <si>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</si>
  <si>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</si>
  <si>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</si>
  <si>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</si>
  <si>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</si>
  <si>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</si>
  <si>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</si>
  <si>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</si>
  <si>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</si>
  <si>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</si>
  <si>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</si>
  <si>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</si>
  <si>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</si>
  <si>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</si>
  <si>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</si>
  <si>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</si>
  <si>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</si>
  <si>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</si>
  <si>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</si>
  <si>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</si>
  <si>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</si>
  <si>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</si>
  <si>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</si>
  <si>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</si>
  <si>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</si>
  <si>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</si>
  <si>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</si>
  <si>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</si>
  <si>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</si>
  <si>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</si>
  <si>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</si>
  <si>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</si>
  <si>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</si>
  <si>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</si>
  <si>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</si>
  <si>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</si>
  <si>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</si>
  <si>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</si>
  <si>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</si>
  <si>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</si>
  <si>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</si>
  <si>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</si>
  <si>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</si>
  <si>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</si>
  <si>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</si>
  <si>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</si>
  <si>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</si>
  <si>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</si>
  <si>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</si>
  <si>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</si>
  <si>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</si>
  <si>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</si>
  <si>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</si>
  <si>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</si>
  <si>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</si>
  <si>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</si>
  <si>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</si>
  <si>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</si>
  <si>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</si>
  <si>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</si>
  <si>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</si>
  <si>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</si>
  <si>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</si>
  <si>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</si>
  <si>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</si>
  <si>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</si>
  <si>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</si>
  <si>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</si>
  <si>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</si>
  <si>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</si>
  <si>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</si>
  <si>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</si>
  <si>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</si>
  <si>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</si>
  <si>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</si>
  <si>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</si>
  <si>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</si>
  <si>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</si>
  <si>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</si>
  <si>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</si>
  <si>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</si>
  <si>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</si>
  <si>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</si>
  <si>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</si>
  <si>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</si>
  <si>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</si>
  <si>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</si>
  <si>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</si>
  <si>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</si>
  <si>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</si>
  <si>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</si>
  <si>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</si>
  <si>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</si>
  <si>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</si>
  <si>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</si>
  <si>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</si>
  <si>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</si>
  <si>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</si>
  <si>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</si>
  <si>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</si>
  <si>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</si>
  <si>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</si>
  <si>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</si>
  <si>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</si>
  <si>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</si>
  <si>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</si>
  <si>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</si>
  <si>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</si>
  <si>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</si>
  <si>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</si>
  <si>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</si>
  <si>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</si>
  <si>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</si>
  <si>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</si>
  <si>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</si>
  <si>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</si>
  <si>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</si>
  <si>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</si>
  <si>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</si>
  <si>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</si>
  <si>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</si>
  <si>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</si>
  <si>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</si>
  <si>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</si>
  <si>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</si>
  <si>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</si>
  <si>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</si>
  <si>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</si>
  <si>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</si>
  <si>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</si>
  <si>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</si>
  <si>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</si>
  <si>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</si>
  <si>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</si>
  <si>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</si>
  <si>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</si>
  <si>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</si>
  <si>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</si>
  <si>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</si>
  <si>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</si>
  <si>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</si>
  <si>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</si>
  <si>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</si>
  <si>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</si>
  <si>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</si>
  <si>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</si>
  <si>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</si>
  <si>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</si>
  <si>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</si>
  <si>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</si>
  <si>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</si>
  <si>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</si>
  <si>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</si>
  <si>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</si>
  <si>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</si>
  <si>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</si>
  <si>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</si>
  <si>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</si>
  <si>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</si>
  <si>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</si>
  <si>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</si>
  <si>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</si>
  <si>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</si>
  <si>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</si>
  <si>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</si>
  <si>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</si>
  <si>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</si>
  <si>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</si>
  <si>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</si>
  <si>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</si>
  <si>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</si>
  <si>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</si>
  <si>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</si>
  <si>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</si>
  <si>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</si>
  <si>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</si>
  <si>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</si>
  <si>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</si>
  <si>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</si>
  <si>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</si>
  <si>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</si>
  <si>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</si>
  <si>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</si>
  <si>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</si>
  <si>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</si>
  <si>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</si>
  <si>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</si>
  <si>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</si>
  <si>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</si>
  <si>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</si>
  <si>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</si>
  <si>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</si>
  <si>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</si>
  <si>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</si>
  <si>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</si>
  <si>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</si>
  <si>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</si>
  <si>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</si>
  <si>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</si>
  <si>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</si>
  <si>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</si>
  <si>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</si>
  <si>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</si>
  <si>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</si>
  <si>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</si>
  <si>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</si>
  <si>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</si>
  <si>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</si>
  <si>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</si>
  <si>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</si>
  <si>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</si>
  <si>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</si>
  <si>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</si>
  <si>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</si>
  <si>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</si>
  <si>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</si>
  <si>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</si>
  <si>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</si>
  <si>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</si>
  <si>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</si>
  <si>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</si>
  <si>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</si>
  <si>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</si>
  <si>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</si>
  <si>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</si>
  <si>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</si>
  <si>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</si>
  <si>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</si>
  <si>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</si>
  <si>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</si>
  <si>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</si>
  <si>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</si>
  <si>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</si>
  <si>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</si>
  <si>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</si>
  <si>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</si>
  <si>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</si>
  <si>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</si>
  <si>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</si>
  <si>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</si>
  <si>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</si>
  <si>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</si>
  <si>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</si>
  <si>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</si>
  <si>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</si>
  <si>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</si>
  <si>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</si>
  <si>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</si>
  <si>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</si>
  <si>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</si>
  <si>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</si>
  <si>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</si>
  <si>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</si>
  <si>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</si>
  <si>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</si>
  <si>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</si>
  <si>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</si>
  <si>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</si>
  <si>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</si>
  <si>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</si>
  <si>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</si>
  <si>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</si>
  <si>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</si>
  <si>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</si>
  <si>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</si>
  <si>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</si>
  <si>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</si>
  <si>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</si>
  <si>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</si>
  <si>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</si>
  <si>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</si>
  <si>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</si>
  <si>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</si>
  <si>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</si>
  <si>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</si>
  <si>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</si>
  <si>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</si>
  <si>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</si>
  <si>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</si>
  <si>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</si>
  <si>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</si>
  <si>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</si>
  <si>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</si>
  <si>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</si>
  <si>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</si>
  <si>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</si>
  <si>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</si>
  <si>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</si>
  <si>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</si>
  <si>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</si>
  <si>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</si>
  <si>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</si>
  <si>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</si>
  <si>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</si>
  <si>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</si>
  <si>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</si>
  <si>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</si>
  <si>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</si>
  <si>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</si>
  <si>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</si>
  <si>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</si>
  <si>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</si>
  <si>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</si>
  <si>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</si>
  <si>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</si>
  <si>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</si>
  <si>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</si>
  <si>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</si>
  <si>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</si>
  <si>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</si>
  <si>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</si>
  <si>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</si>
  <si>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</si>
  <si>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</si>
  <si>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</si>
  <si>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</si>
  <si>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</si>
  <si>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</si>
  <si>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</si>
  <si>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</si>
  <si>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</si>
  <si>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</si>
  <si>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</si>
  <si>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</si>
  <si>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</si>
  <si>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</si>
  <si>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</si>
  <si>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</si>
  <si>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</si>
  <si>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</si>
  <si>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</si>
  <si>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</si>
  <si>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</si>
  <si>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</si>
  <si>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</si>
  <si>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</si>
  <si>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</si>
  <si>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</si>
  <si>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</si>
  <si>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</si>
  <si>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</si>
  <si>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</si>
  <si>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</si>
  <si>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</si>
  <si>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</si>
  <si>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</si>
  <si>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</si>
  <si>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</si>
  <si>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</si>
  <si>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</si>
  <si>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</si>
  <si>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</si>
  <si>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</si>
  <si>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</si>
  <si>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</si>
  <si>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</si>
  <si>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</si>
  <si>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</si>
  <si>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</si>
  <si>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</si>
  <si>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</si>
  <si>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</si>
  <si>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</si>
  <si>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</si>
  <si>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</si>
  <si>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</si>
  <si>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</si>
  <si>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</si>
  <si>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</si>
  <si>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</si>
  <si>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</si>
  <si>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</si>
  <si>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</si>
  <si>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</si>
  <si>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</si>
  <si>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</si>
  <si>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</si>
  <si>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</si>
  <si>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</si>
  <si>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</si>
  <si>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</si>
  <si>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</si>
  <si>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</si>
  <si>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</si>
  <si>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</si>
  <si>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</si>
  <si>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</si>
  <si>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</si>
  <si>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</si>
  <si>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</si>
  <si>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</si>
  <si>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</si>
  <si>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</si>
  <si>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</si>
  <si>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</si>
  <si>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</si>
  <si>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</si>
  <si>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</si>
  <si>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</si>
  <si>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</si>
  <si>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</si>
  <si>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</si>
  <si>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</si>
  <si>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</si>
  <si>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</si>
  <si>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</si>
  <si>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</si>
  <si>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</si>
  <si>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</si>
  <si>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</si>
  <si>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</si>
  <si>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</si>
  <si>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</si>
  <si>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</si>
  <si>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</si>
  <si>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</si>
  <si>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</si>
  <si>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</si>
  <si>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</si>
  <si>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</si>
  <si>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</si>
  <si>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</si>
  <si>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</si>
  <si>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</si>
  <si>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</si>
  <si>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</si>
  <si>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</si>
  <si>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</si>
  <si>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</si>
  <si>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</si>
  <si>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</si>
  <si>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</si>
  <si>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</si>
  <si>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</si>
  <si>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</si>
  <si>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</si>
  <si>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</si>
  <si>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</si>
  <si>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</si>
  <si>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</si>
  <si>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</si>
  <si>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</si>
  <si>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</si>
  <si>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</si>
  <si>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</si>
  <si>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</si>
  <si>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</si>
  <si>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</si>
  <si>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</si>
  <si>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</si>
  <si>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</si>
  <si>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</si>
  <si>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</si>
  <si>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</si>
  <si>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</si>
  <si>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</si>
  <si>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</si>
  <si>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</si>
  <si>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</si>
  <si>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</si>
  <si>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</si>
  <si>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</si>
  <si>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</si>
  <si>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</si>
  <si>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</si>
  <si>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</si>
  <si>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</si>
  <si>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</si>
  <si>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</si>
  <si>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</si>
  <si>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</si>
  <si>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</si>
  <si>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</si>
  <si>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</si>
  <si>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</si>
  <si>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</si>
  <si>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</si>
  <si>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</si>
  <si>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</si>
  <si>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</si>
  <si>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</si>
  <si>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</si>
  <si>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</si>
  <si>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</si>
  <si>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</si>
  <si>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</si>
  <si>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</si>
  <si>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</si>
  <si>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</si>
  <si>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</si>
  <si>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</si>
  <si>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</si>
  <si>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</si>
  <si>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</si>
  <si>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</si>
  <si>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</si>
  <si>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</si>
  <si>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</si>
  <si>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</si>
  <si>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</si>
  <si>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</si>
  <si>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</si>
  <si>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</si>
  <si>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</si>
  <si>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</si>
  <si>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</si>
  <si>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</si>
  <si>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</si>
  <si>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</si>
  <si>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</si>
  <si>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</si>
  <si>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</si>
  <si>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</si>
  <si>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</si>
  <si>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</si>
  <si>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</si>
  <si>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</si>
  <si>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</si>
  <si>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</si>
  <si>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</si>
  <si>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</si>
  <si>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</si>
  <si>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</si>
  <si>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</si>
  <si>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</si>
  <si>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</si>
  <si>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</si>
  <si>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</si>
  <si>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</si>
  <si>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</si>
  <si>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</si>
  <si>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</si>
  <si>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</si>
  <si>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</si>
  <si>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</si>
  <si>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</si>
  <si>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</si>
  <si>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</si>
  <si>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</si>
  <si>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</si>
  <si>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</si>
  <si>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</si>
  <si>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</si>
  <si>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</si>
  <si>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</si>
  <si>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</si>
  <si>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</si>
  <si>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</si>
  <si>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</si>
  <si>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</si>
  <si>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</si>
  <si>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</si>
  <si>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</si>
  <si>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</si>
  <si>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</si>
  <si>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</si>
  <si>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</si>
  <si>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</si>
  <si>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</si>
  <si>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</si>
  <si>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</si>
  <si>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</si>
  <si>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</si>
  <si>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</si>
  <si>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</si>
  <si>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</si>
  <si>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</si>
  <si>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</si>
  <si>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</si>
  <si>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</si>
  <si>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</si>
  <si>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</si>
  <si>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</si>
  <si>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</si>
  <si>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</si>
  <si>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</si>
  <si>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</si>
  <si>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</si>
  <si>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</si>
  <si>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</si>
  <si>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</si>
  <si>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</si>
  <si>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</si>
  <si>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</si>
  <si>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</si>
  <si>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</si>
  <si>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</si>
  <si>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</si>
  <si>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</si>
  <si>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</si>
  <si>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</si>
  <si>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</si>
  <si>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</si>
  <si>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</si>
  <si>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</si>
  <si>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</si>
  <si>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</si>
  <si>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</si>
  <si>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</si>
  <si>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</si>
  <si>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</si>
  <si>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</si>
  <si>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</si>
  <si>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</si>
  <si>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</si>
  <si>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</si>
  <si>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</si>
  <si>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</si>
  <si>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</si>
  <si>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</si>
  <si>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</si>
  <si>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</si>
  <si>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</si>
  <si>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</si>
  <si>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</si>
  <si>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</si>
  <si>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</si>
  <si>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</si>
  <si>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</si>
  <si>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</si>
  <si>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</si>
  <si>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</si>
  <si>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</si>
  <si>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</si>
  <si>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</si>
  <si>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</si>
  <si>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</si>
  <si>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</si>
  <si>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</si>
  <si>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</si>
  <si>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</si>
  <si>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</si>
  <si>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</si>
  <si>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</si>
  <si>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</si>
  <si>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</si>
  <si>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</si>
  <si>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</si>
  <si>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</si>
  <si>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</si>
  <si>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</si>
  <si>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</si>
  <si>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</si>
  <si>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</si>
  <si>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</si>
  <si>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</si>
  <si>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</si>
  <si>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</si>
  <si>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</si>
  <si>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</si>
  <si>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</si>
  <si>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</si>
  <si>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</si>
  <si>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</si>
  <si>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</si>
  <si>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</si>
  <si>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</si>
  <si>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</si>
  <si>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</si>
  <si>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</si>
  <si>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</si>
  <si>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</si>
  <si>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</si>
  <si>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</si>
  <si>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</si>
  <si>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</si>
  <si>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</si>
  <si>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</si>
  <si>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</si>
  <si>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</si>
  <si>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</si>
  <si>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</si>
  <si>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</si>
  <si>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</si>
  <si>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</si>
  <si>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</si>
  <si>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</si>
  <si>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</si>
  <si>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</si>
  <si>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</si>
  <si>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</si>
  <si>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</si>
  <si>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</si>
  <si>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</si>
  <si>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</si>
  <si>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</si>
  <si>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</si>
  <si>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</si>
  <si>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</si>
  <si>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</si>
  <si>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</si>
  <si>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</si>
  <si>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</si>
  <si>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</si>
  <si>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</si>
  <si>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</si>
  <si>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</si>
  <si>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</si>
  <si>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</si>
  <si>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</si>
  <si>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</si>
  <si>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</si>
  <si>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</si>
  <si>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</si>
  <si>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</si>
  <si>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</si>
  <si>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</si>
  <si>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</si>
  <si>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</si>
  <si>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</si>
  <si>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</si>
  <si>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</si>
  <si>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</si>
  <si>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</si>
  <si>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</si>
  <si>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</si>
  <si>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</si>
  <si>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</si>
  <si>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</si>
  <si>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</si>
  <si>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</si>
  <si>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</si>
  <si>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</si>
  <si>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</si>
  <si>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</si>
  <si>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</si>
  <si>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</si>
  <si>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</si>
  <si>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</si>
  <si>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</si>
  <si>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</si>
  <si>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</si>
  <si>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</si>
  <si>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</si>
  <si>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</si>
  <si>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</si>
  <si>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</si>
  <si>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</si>
  <si>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</si>
  <si>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</si>
  <si>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</si>
  <si>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</si>
  <si>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</si>
  <si>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</si>
  <si>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</si>
  <si>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</si>
  <si>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</si>
  <si>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</si>
  <si>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</si>
  <si>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</si>
  <si>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</si>
  <si>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</si>
  <si>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</si>
  <si>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</si>
  <si>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</si>
  <si>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</si>
  <si>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</si>
  <si>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</si>
  <si>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</si>
  <si>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</si>
  <si>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</si>
  <si>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</si>
  <si>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</si>
  <si>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</si>
  <si>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</si>
  <si>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</si>
  <si>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</si>
  <si>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</si>
  <si>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</si>
  <si>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</si>
  <si>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</si>
  <si>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</si>
  <si>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</si>
  <si>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</si>
  <si>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</si>
  <si>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</si>
  <si>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</si>
  <si>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</si>
  <si>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</si>
  <si>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</si>
  <si>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</si>
  <si>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</si>
  <si>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</si>
  <si>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</si>
  <si>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</si>
  <si>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</si>
  <si>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</si>
  <si>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</si>
  <si>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</si>
  <si>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</si>
  <si>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</si>
  <si>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</si>
  <si>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</si>
  <si>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</si>
  <si>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</si>
  <si>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</si>
  <si>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</si>
  <si>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</si>
  <si>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</si>
  <si>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</si>
  <si>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</si>
  <si>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</si>
  <si>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</si>
  <si>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</si>
  <si>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</si>
  <si>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</si>
  <si>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</si>
  <si>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</si>
  <si>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</si>
  <si>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</si>
  <si>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</si>
  <si>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</si>
  <si>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</si>
  <si>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</si>
  <si>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</si>
  <si>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</si>
  <si>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</si>
  <si>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</si>
  <si>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</si>
  <si>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</si>
  <si>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</si>
  <si>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</si>
  <si>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</si>
  <si>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</si>
  <si>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</si>
  <si>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</si>
  <si>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</si>
  <si>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</si>
  <si>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</si>
  <si>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</si>
  <si>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</si>
  <si>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</si>
  <si>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</si>
  <si>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</si>
  <si>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</si>
  <si>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</si>
  <si>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</si>
  <si>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</si>
  <si>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</si>
  <si>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</si>
  <si>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</si>
  <si>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</si>
  <si>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</si>
  <si>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</si>
  <si>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</si>
  <si>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</si>
  <si>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</si>
  <si>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</si>
  <si>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</si>
  <si>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</si>
  <si>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</si>
  <si>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</si>
  <si>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</si>
  <si>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</si>
  <si>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</si>
  <si>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</si>
  <si>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</si>
  <si>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</si>
  <si>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</si>
  <si>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</si>
  <si>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</si>
  <si>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</si>
  <si>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</si>
  <si>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</si>
  <si>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</si>
  <si>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</si>
  <si>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</si>
  <si>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</si>
  <si>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</si>
  <si>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</si>
  <si>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</si>
  <si>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</si>
  <si>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</si>
  <si>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</si>
  <si>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</si>
  <si>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</si>
  <si>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</si>
  <si>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</si>
  <si>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</si>
  <si>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</si>
  <si>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</si>
  <si>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</si>
  <si>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</si>
  <si>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</si>
  <si>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</si>
  <si>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</si>
  <si>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</si>
  <si>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</si>
  <si>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</si>
  <si>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</si>
  <si>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</si>
  <si>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</si>
  <si>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</si>
  <si>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</si>
  <si>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</si>
  <si>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</si>
  <si>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</si>
  <si>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</si>
  <si>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</si>
  <si>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</si>
  <si>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</si>
  <si>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</si>
  <si>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</si>
  <si>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</si>
  <si>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</si>
  <si>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</si>
  <si>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</si>
  <si>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</si>
  <si>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</si>
  <si>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</si>
  <si>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</si>
  <si>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</si>
  <si>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</si>
  <si>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</si>
  <si>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</si>
  <si>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</si>
  <si>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</si>
  <si>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</si>
  <si>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</si>
  <si>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</si>
  <si>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</si>
  <si>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</si>
  <si>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</si>
  <si>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</si>
  <si>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</si>
  <si>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</si>
  <si>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</si>
  <si>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</si>
  <si>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</si>
  <si>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</si>
  <si>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</si>
  <si>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</si>
  <si>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</si>
  <si>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</si>
  <si>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</si>
  <si>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</si>
  <si>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</si>
  <si>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</si>
  <si>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</si>
  <si>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</si>
  <si>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</si>
  <si>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</si>
  <si>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</si>
  <si>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</si>
  <si>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</si>
  <si>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</si>
  <si>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</si>
  <si>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</si>
  <si>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</si>
  <si>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</si>
  <si>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</si>
  <si>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</si>
  <si>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</si>
  <si>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</si>
  <si>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</si>
  <si>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</si>
  <si>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</si>
  <si>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</si>
  <si>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</si>
  <si>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</si>
  <si>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</si>
  <si>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</si>
  <si>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</si>
  <si>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</si>
  <si>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</si>
  <si>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</si>
  <si>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</si>
  <si>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</si>
  <si>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</si>
  <si>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</si>
  <si>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</si>
  <si>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</si>
  <si>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</si>
  <si>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</si>
  <si>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</si>
  <si>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</si>
  <si>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</si>
  <si>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</si>
  <si>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</si>
  <si>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</si>
  <si>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</si>
  <si>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</si>
  <si>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</si>
  <si>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</si>
  <si>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</si>
  <si>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</si>
  <si>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</si>
  <si>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</si>
  <si>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</si>
  <si>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</si>
  <si>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</si>
  <si>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</si>
  <si>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</si>
  <si>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</si>
  <si>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</si>
  <si>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</si>
  <si>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</si>
  <si>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</si>
  <si>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</si>
  <si>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</si>
  <si>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</si>
  <si>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</si>
  <si>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</si>
  <si>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</si>
  <si>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</si>
  <si>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</si>
  <si>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</si>
  <si>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</si>
  <si>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</si>
  <si>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</si>
  <si>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</si>
  <si>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</si>
  <si>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</si>
  <si>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</si>
  <si>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</si>
  <si>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</si>
  <si>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</si>
  <si>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</si>
  <si>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</si>
  <si>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</si>
  <si>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</si>
  <si>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</si>
  <si>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</si>
  <si>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</si>
  <si>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</si>
  <si>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</si>
  <si>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</si>
  <si>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</si>
  <si>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</si>
  <si>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</si>
  <si>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</si>
  <si>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</si>
  <si>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</si>
  <si>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</si>
  <si>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</si>
  <si>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</si>
  <si>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</si>
  <si>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</si>
  <si>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</si>
  <si>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</si>
  <si>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</si>
  <si>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</si>
  <si>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</si>
  <si>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</si>
  <si>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</si>
  <si>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</si>
  <si>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</si>
  <si>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</si>
  <si>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</si>
  <si>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</si>
  <si>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</si>
  <si>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</si>
  <si>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</si>
  <si>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</si>
  <si>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</si>
  <si>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</si>
  <si>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</si>
  <si>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</si>
  <si>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</si>
  <si>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</si>
  <si>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</si>
  <si>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</si>
  <si>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</si>
  <si>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</si>
  <si>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</si>
  <si>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</si>
  <si>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</si>
  <si>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</si>
  <si>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</si>
  <si>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</si>
  <si>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</si>
  <si>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</si>
  <si>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</si>
  <si>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</si>
  <si>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</si>
  <si>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</si>
  <si>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</si>
  <si>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</si>
  <si>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</si>
  <si>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</si>
  <si>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</si>
  <si>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</si>
  <si>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</si>
  <si>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</si>
  <si>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</si>
  <si>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</si>
  <si>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</si>
  <si>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</si>
  <si>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</si>
  <si>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</si>
  <si>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</si>
  <si>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</si>
  <si>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</si>
  <si>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</si>
  <si>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</si>
  <si>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</si>
  <si>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</si>
  <si>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</si>
  <si>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</si>
  <si>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</si>
  <si>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</si>
  <si>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</si>
  <si>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</si>
  <si>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</si>
  <si>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</si>
  <si>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</si>
  <si>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</si>
  <si>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</si>
  <si>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</si>
  <si>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</si>
  <si>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</si>
  <si>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</si>
  <si>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</si>
  <si>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</si>
  <si>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</si>
  <si>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</si>
  <si>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</si>
  <si>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</si>
  <si>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</si>
  <si>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</si>
  <si>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</si>
  <si>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</si>
  <si>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</si>
  <si>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</si>
  <si>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</si>
  <si>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</si>
  <si>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</si>
  <si>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</si>
  <si>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</si>
  <si>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</si>
  <si>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</si>
  <si>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</si>
  <si>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</si>
  <si>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</si>
  <si>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</si>
  <si>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</si>
  <si>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</si>
  <si>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</si>
  <si>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</si>
  <si>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</si>
  <si>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</si>
  <si>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</si>
  <si>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</si>
  <si>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</si>
  <si>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</si>
  <si>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</si>
  <si>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</si>
  <si>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</si>
  <si>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</si>
  <si>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</si>
  <si>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</si>
  <si>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</si>
  <si>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</si>
  <si>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</si>
  <si>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</si>
  <si>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</si>
  <si>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</si>
  <si>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</si>
  <si>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</si>
  <si>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</si>
  <si>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</si>
  <si>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</si>
  <si>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</si>
  <si>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</si>
  <si>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</si>
  <si>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</si>
  <si>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</si>
  <si>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</si>
  <si>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</si>
  <si>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</si>
  <si>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</si>
  <si>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</si>
  <si>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</si>
  <si>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</si>
  <si>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</si>
  <si>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</si>
  <si>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</si>
  <si>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</si>
  <si>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</si>
  <si>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</si>
  <si>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</si>
  <si>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</si>
  <si>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</si>
  <si>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</si>
  <si>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</si>
  <si>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</si>
  <si>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</si>
  <si>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</si>
  <si>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</si>
  <si>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</si>
  <si>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</si>
  <si>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</si>
  <si>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</si>
  <si>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</si>
  <si>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</si>
  <si>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</si>
  <si>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</si>
  <si>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</si>
  <si>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</si>
  <si>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</si>
  <si>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</si>
  <si>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</si>
  <si>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</si>
  <si>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</si>
  <si>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</si>
  <si>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</si>
  <si>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</si>
  <si>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</si>
  <si>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</si>
  <si>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</si>
  <si>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</si>
  <si>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</si>
  <si>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</si>
  <si>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</si>
  <si>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</si>
  <si>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</si>
  <si>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</si>
  <si>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</si>
  <si>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</si>
  <si>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</si>
  <si>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</si>
  <si>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</si>
  <si>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</si>
  <si>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</si>
  <si>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</si>
  <si>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</si>
  <si>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</si>
  <si>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</si>
  <si>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</si>
  <si>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</si>
  <si>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</si>
  <si>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</si>
  <si>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</si>
  <si>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</si>
  <si>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</si>
  <si>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</si>
  <si>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</si>
  <si>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</si>
  <si>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</si>
  <si>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</si>
  <si>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</si>
  <si>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</si>
  <si>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</si>
  <si>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</si>
  <si>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</si>
  <si>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</si>
  <si>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</si>
  <si>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</si>
  <si>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</si>
  <si>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</si>
  <si>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</si>
  <si>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</si>
  <si>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</si>
  <si>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</si>
  <si>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</si>
  <si>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</si>
  <si>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</si>
  <si>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</si>
  <si>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</si>
  <si>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</si>
  <si>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</si>
  <si>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</si>
  <si>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</si>
  <si>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</si>
  <si>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</si>
  <si>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</si>
  <si>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</si>
  <si>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</si>
  <si>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</si>
  <si>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</si>
  <si>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</si>
  <si>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</si>
  <si>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</si>
  <si>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</si>
  <si>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</si>
  <si>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</si>
  <si>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</si>
  <si>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</si>
  <si>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</si>
  <si>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</si>
  <si>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</si>
  <si>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</si>
  <si>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</si>
  <si>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</si>
  <si>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</si>
  <si>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</si>
  <si>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</si>
  <si>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</si>
  <si>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</si>
  <si>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</si>
  <si>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</si>
  <si>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</si>
  <si>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</si>
  <si>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</si>
  <si>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</si>
  <si>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</si>
  <si>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</si>
  <si>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</si>
  <si>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</si>
  <si>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</si>
  <si>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</si>
  <si>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</si>
  <si>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</si>
  <si>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</si>
  <si>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</si>
  <si>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</si>
  <si>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</si>
  <si>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</si>
  <si>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</si>
  <si>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</si>
  <si>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</si>
  <si>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</si>
  <si>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</si>
  <si>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</si>
  <si>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</si>
  <si>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</si>
  <si>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</si>
  <si>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</si>
  <si>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</si>
  <si>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</si>
  <si>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</si>
  <si>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</si>
  <si>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</si>
  <si>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</si>
  <si>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</si>
  <si>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</si>
  <si>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</si>
  <si>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</si>
  <si>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</si>
  <si>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</si>
  <si>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</si>
  <si>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</si>
  <si>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</si>
  <si>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</si>
  <si>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</si>
  <si>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</si>
  <si>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</si>
  <si>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</si>
  <si>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</si>
  <si>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</si>
  <si>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</si>
  <si>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</si>
  <si>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</si>
  <si>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</si>
  <si>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</si>
  <si>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</si>
  <si>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</si>
  <si>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</si>
  <si>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</si>
  <si>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</si>
  <si>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</si>
  <si>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</si>
  <si>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</si>
  <si>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</si>
  <si>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</si>
  <si>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</si>
  <si>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</si>
  <si>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</si>
  <si>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</si>
  <si>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</si>
  <si>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</si>
  <si>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</si>
  <si>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</si>
  <si>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</si>
  <si>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</si>
  <si>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</si>
  <si>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</si>
  <si>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</si>
  <si>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</si>
  <si>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</si>
  <si>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</si>
  <si>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</si>
  <si>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</si>
  <si>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</si>
  <si>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</si>
  <si>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</si>
  <si>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</si>
  <si>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</si>
  <si>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</si>
  <si>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</si>
  <si>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</si>
  <si>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</si>
  <si>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</si>
  <si>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</si>
  <si>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</si>
  <si>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</si>
  <si>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</si>
  <si>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</si>
  <si>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</si>
  <si>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</si>
  <si>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</si>
  <si>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</si>
  <si>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</si>
  <si>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</si>
  <si>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</si>
  <si>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</si>
  <si>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</si>
  <si>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</si>
  <si>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</si>
  <si>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</si>
  <si>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</si>
  <si>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</si>
  <si>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</si>
  <si>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</si>
  <si>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</si>
  <si>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</si>
  <si>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</si>
  <si>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</si>
  <si>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</si>
  <si>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</si>
  <si>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</si>
  <si>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</si>
  <si>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</si>
  <si>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</si>
  <si>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</si>
  <si>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</si>
  <si>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</si>
  <si>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</si>
  <si>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</si>
  <si>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</si>
  <si>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</si>
  <si>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</si>
  <si>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</si>
  <si>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</si>
  <si>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</si>
  <si>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</si>
  <si>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</si>
  <si>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</si>
  <si>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</si>
  <si>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</si>
  <si>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</si>
  <si>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</si>
  <si>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</si>
  <si>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</si>
  <si>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</si>
  <si>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</si>
  <si>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</si>
  <si>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</si>
  <si>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</si>
  <si>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</si>
  <si>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</si>
  <si>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</si>
  <si>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</si>
  <si>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</si>
  <si>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</si>
  <si>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</si>
  <si>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</si>
  <si>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</si>
  <si>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</si>
  <si>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</si>
  <si>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</si>
  <si>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</si>
  <si>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</si>
  <si>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</si>
  <si>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</si>
  <si>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</si>
  <si>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</si>
  <si>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</si>
  <si>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</si>
  <si>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</si>
  <si>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</si>
  <si>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</si>
  <si>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</si>
  <si>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</si>
  <si>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</si>
  <si>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</si>
  <si>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</si>
  <si>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</si>
  <si>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</si>
  <si>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</si>
  <si>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</si>
  <si>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</si>
  <si>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</si>
  <si>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</si>
  <si>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</si>
  <si>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</si>
  <si>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</si>
  <si>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</si>
  <si>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</si>
  <si>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</si>
  <si>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</si>
  <si>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</si>
  <si>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</si>
  <si>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</si>
  <si>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</si>
  <si>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</si>
  <si>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</si>
  <si>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</si>
  <si>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</si>
  <si>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</si>
  <si>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</si>
  <si>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</si>
  <si>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</si>
  <si>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</si>
  <si>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</si>
  <si>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</si>
  <si>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</si>
  <si>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</si>
  <si>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</si>
  <si>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</si>
  <si>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</si>
  <si>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</si>
  <si>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</si>
  <si>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</si>
  <si>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</si>
  <si>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</si>
  <si>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</si>
  <si>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</si>
  <si>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</si>
  <si>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</si>
  <si>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</si>
  <si>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</si>
  <si>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</si>
  <si>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</si>
  <si>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</si>
  <si>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</si>
  <si>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</si>
  <si>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</si>
  <si>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</si>
  <si>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</si>
  <si>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</si>
  <si>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</si>
  <si>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</si>
  <si>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</si>
  <si>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</si>
  <si>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</si>
  <si>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</si>
  <si>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</si>
  <si>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</si>
  <si>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</si>
  <si>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</si>
  <si>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</si>
  <si>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</si>
  <si>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</si>
  <si>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</si>
  <si>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</si>
  <si>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</si>
  <si>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</si>
  <si>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</si>
  <si>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</si>
  <si>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</si>
  <si>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</si>
  <si>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</si>
  <si>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</si>
  <si>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</si>
  <si>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</si>
  <si>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</si>
  <si>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</si>
  <si>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</si>
  <si>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</si>
  <si>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</si>
  <si>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</si>
  <si>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</si>
  <si>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</si>
  <si>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</si>
  <si>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</si>
  <si>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</si>
  <si>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</si>
  <si>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</si>
  <si>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</si>
  <si>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</si>
  <si>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</si>
  <si>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</si>
  <si>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</si>
  <si>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</si>
  <si>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</si>
  <si>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</si>
  <si>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</si>
  <si>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</si>
  <si>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</si>
  <si>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</si>
  <si>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</si>
  <si>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</si>
  <si>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</si>
  <si>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</si>
  <si>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</si>
  <si>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</si>
  <si>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</si>
  <si>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</si>
  <si>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</si>
  <si>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</si>
  <si>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</si>
  <si>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</si>
  <si>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</si>
  <si>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</si>
  <si>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</si>
  <si>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</si>
  <si>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</si>
  <si>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</si>
  <si>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</si>
  <si>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</si>
  <si>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</si>
  <si>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</si>
  <si>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</si>
  <si>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</si>
  <si>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</si>
  <si>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</si>
  <si>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</si>
  <si>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</si>
  <si>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</si>
  <si>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</si>
  <si>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</si>
  <si>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</si>
  <si>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</si>
  <si>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</si>
  <si>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</si>
  <si>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</si>
  <si>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</si>
  <si>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</si>
  <si>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</si>
  <si>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</si>
  <si>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</si>
  <si>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</si>
  <si>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</si>
  <si>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</si>
  <si>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</si>
  <si>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</si>
  <si>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</si>
  <si>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</si>
  <si>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</si>
  <si>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</si>
  <si>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</si>
  <si>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</si>
  <si>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</si>
  <si>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</si>
  <si>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</si>
  <si>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</si>
  <si>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</si>
  <si>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</si>
  <si>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</si>
  <si>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</si>
  <si>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</si>
  <si>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</si>
  <si>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</si>
  <si>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</si>
  <si>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</si>
  <si>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</si>
  <si>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</si>
  <si>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</si>
  <si>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</si>
  <si>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</si>
  <si>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</si>
  <si>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</si>
  <si>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</si>
  <si>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</si>
  <si>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</si>
  <si>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</si>
  <si>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</si>
  <si>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</si>
  <si>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</si>
  <si>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</si>
  <si>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</si>
  <si>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</si>
  <si>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</si>
  <si>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</si>
  <si>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</si>
  <si>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</si>
  <si>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</si>
  <si>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</si>
  <si>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</si>
  <si>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</si>
  <si>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</si>
  <si>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</si>
  <si>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</si>
  <si>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</si>
  <si>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</si>
  <si>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</si>
  <si>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</si>
  <si>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</si>
  <si>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</si>
  <si>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</si>
  <si>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</si>
  <si>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</si>
  <si>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</si>
  <si>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</si>
  <si>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</si>
  <si>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</si>
  <si>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</si>
  <si>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</si>
  <si>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</si>
  <si>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</si>
  <si>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</si>
  <si>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</si>
  <si>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</si>
  <si>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</si>
  <si>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</si>
  <si>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</si>
  <si>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</si>
  <si>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</si>
  <si>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</si>
  <si>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</si>
  <si>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</si>
  <si>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</si>
  <si>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</si>
  <si>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</si>
  <si>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</si>
  <si>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</si>
  <si>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</si>
  <si>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</si>
  <si>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</si>
  <si>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</si>
  <si>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</si>
  <si>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</si>
  <si>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</si>
  <si>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</si>
  <si>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</si>
  <si>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</si>
  <si>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</si>
  <si>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</si>
  <si>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</si>
  <si>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</si>
  <si>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</si>
  <si>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</si>
  <si>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</si>
  <si>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</si>
  <si>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</si>
  <si>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</si>
  <si>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</si>
  <si>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</si>
  <si>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</si>
  <si>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</si>
  <si>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</si>
  <si>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</si>
  <si>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</si>
  <si>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</si>
  <si>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</si>
  <si>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</si>
  <si>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</si>
  <si>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</si>
  <si>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</si>
  <si>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</si>
  <si>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</si>
  <si>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</si>
  <si>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</si>
  <si>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</si>
  <si>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</si>
  <si>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</si>
  <si>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</si>
  <si>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</si>
  <si>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</si>
  <si>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</si>
  <si>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</si>
  <si>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</si>
  <si>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</si>
  <si>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</si>
  <si>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</si>
  <si>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</si>
  <si>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</si>
  <si>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</si>
  <si>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</si>
  <si>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</si>
  <si>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</si>
  <si>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</si>
  <si>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</si>
  <si>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</si>
  <si>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</si>
  <si>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</si>
  <si>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</si>
  <si>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</si>
  <si>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</si>
  <si>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</si>
  <si>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</si>
  <si>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</si>
  <si>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</si>
  <si>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</si>
  <si>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</si>
  <si>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</si>
  <si>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</si>
  <si>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</si>
  <si>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</si>
  <si>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</si>
  <si>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</si>
  <si>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</si>
  <si>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</si>
  <si>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</si>
  <si>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</si>
  <si>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</si>
  <si>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</si>
  <si>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</si>
  <si>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</si>
  <si>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</si>
  <si>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</si>
  <si>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</si>
  <si>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</si>
  <si>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</si>
  <si>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</si>
  <si>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</si>
  <si>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</si>
  <si>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</si>
  <si>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</si>
  <si>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</si>
  <si>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</si>
  <si>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</si>
  <si>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</si>
  <si>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</si>
  <si>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</si>
  <si>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</si>
  <si>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</si>
  <si>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</si>
  <si>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</si>
  <si>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</si>
  <si>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</si>
  <si>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</si>
  <si>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</si>
  <si>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</si>
  <si>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</si>
  <si>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</si>
  <si>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</si>
  <si>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</si>
  <si>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</si>
  <si>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</si>
  <si>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</si>
  <si>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</si>
  <si>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</si>
  <si>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</si>
  <si>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</si>
  <si>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</si>
  <si>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</si>
  <si>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</si>
  <si>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</si>
  <si>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</si>
  <si>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</si>
  <si>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</si>
  <si>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</si>
  <si>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</si>
  <si>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</si>
  <si>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</si>
  <si>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</si>
  <si>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</si>
  <si>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</si>
  <si>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</si>
  <si>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</si>
  <si>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</si>
  <si>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</si>
  <si>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</si>
  <si>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</si>
  <si>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</si>
  <si>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</si>
  <si>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</si>
  <si>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</si>
  <si>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</si>
  <si>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</si>
  <si>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</si>
  <si>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</si>
  <si>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</si>
  <si>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</si>
  <si>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</si>
  <si>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</si>
  <si>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</si>
  <si>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</si>
  <si>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</si>
  <si>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</si>
  <si>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</si>
  <si>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</si>
  <si>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</si>
  <si>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</si>
  <si>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</si>
  <si>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</si>
  <si>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</si>
  <si>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</si>
  <si>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</si>
  <si>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</si>
  <si>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</si>
  <si>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</si>
  <si>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</si>
  <si>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</si>
  <si>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</si>
  <si>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</si>
  <si>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</si>
  <si>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</si>
  <si>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</si>
  <si>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</si>
  <si>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</si>
  <si>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</si>
  <si>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</si>
  <si>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</si>
  <si>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</si>
  <si>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</si>
  <si>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</si>
  <si>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</si>
  <si>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</si>
  <si>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</si>
  <si>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</si>
  <si>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</si>
  <si>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</si>
  <si>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</si>
  <si>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</si>
  <si>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</si>
  <si>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</si>
  <si>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</si>
  <si>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</si>
  <si>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</si>
  <si>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</si>
  <si>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</si>
  <si>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</si>
  <si>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</si>
  <si>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</si>
  <si>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</si>
  <si>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</si>
  <si>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</si>
  <si>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</si>
  <si>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</si>
  <si>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</si>
  <si>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</si>
  <si>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</si>
  <si>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</si>
  <si>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</si>
  <si>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</si>
  <si>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</si>
  <si>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</si>
  <si>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</si>
  <si>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</si>
  <si>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</si>
  <si>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</si>
  <si>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</si>
  <si>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</si>
  <si>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</si>
  <si>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</si>
  <si>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</si>
  <si>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</si>
  <si>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</si>
  <si>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</si>
  <si>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</si>
  <si>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</si>
  <si>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</si>
  <si>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</si>
  <si>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</si>
  <si>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</si>
  <si>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</si>
  <si>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</si>
  <si>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</si>
  <si>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</si>
  <si>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</si>
  <si>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</si>
  <si>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</si>
  <si>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</si>
  <si>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</si>
  <si>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</si>
  <si>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</si>
  <si>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</si>
  <si>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</si>
  <si>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</si>
  <si>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</si>
  <si>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</si>
  <si>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</si>
  <si>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</si>
  <si>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</si>
  <si>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</si>
  <si>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</si>
  <si>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</si>
  <si>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</si>
  <si>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</si>
  <si>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</si>
  <si>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</si>
  <si>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</si>
  <si>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</si>
  <si>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</si>
  <si>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</si>
  <si>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</si>
  <si>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</si>
  <si>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</si>
  <si>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</si>
  <si>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</si>
  <si>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</si>
  <si>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</si>
  <si>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</si>
  <si>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</si>
  <si>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</si>
  <si>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</si>
  <si>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</si>
  <si>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</si>
  <si>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</si>
  <si>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</si>
  <si>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</si>
  <si>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</si>
  <si>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</si>
  <si>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</si>
  <si>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</si>
  <si>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</si>
  <si>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</si>
  <si>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</si>
  <si>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</si>
  <si>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</si>
  <si>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</si>
  <si>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</si>
  <si>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</si>
  <si>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</si>
  <si>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</si>
  <si>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</si>
  <si>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</si>
  <si>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</si>
  <si>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</si>
  <si>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</si>
  <si>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</si>
  <si>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</si>
  <si>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</si>
  <si>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</si>
  <si>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</si>
  <si>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</si>
  <si>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</si>
  <si>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</si>
  <si>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</si>
  <si>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</si>
  <si>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</si>
  <si>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</si>
  <si>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</si>
  <si>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</si>
  <si>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</si>
  <si>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</si>
  <si>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</si>
  <si>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</si>
  <si>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</si>
  <si>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</si>
  <si>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</si>
  <si>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</si>
  <si>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</si>
  <si>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</si>
  <si>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</si>
  <si>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</si>
  <si>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</si>
  <si>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</si>
  <si>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</si>
  <si>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</si>
  <si>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</si>
  <si>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</si>
  <si>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</si>
  <si>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</si>
  <si>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</si>
  <si>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</si>
  <si>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</si>
  <si>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</si>
  <si>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</si>
  <si>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</si>
  <si>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</si>
  <si>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</si>
  <si>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</si>
  <si>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</si>
  <si>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</si>
  <si>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</si>
  <si>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</si>
  <si>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</si>
  <si>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</si>
  <si>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</si>
  <si>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</si>
  <si>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</si>
  <si>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</si>
  <si>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</si>
  <si>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</si>
  <si>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</si>
  <si>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</si>
  <si>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</si>
  <si>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</si>
  <si>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</si>
  <si>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</si>
  <si>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</si>
  <si>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</si>
  <si>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</si>
  <si>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</si>
  <si>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</si>
  <si>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</si>
  <si>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</si>
  <si>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</si>
  <si>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</si>
  <si>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</si>
  <si>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</si>
  <si>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</si>
  <si>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</si>
  <si>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</si>
  <si>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</si>
  <si>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</si>
  <si>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</si>
  <si>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</si>
  <si>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</si>
  <si>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</si>
  <si>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</si>
  <si>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</si>
  <si>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</si>
  <si>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</si>
  <si>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</si>
  <si>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</si>
  <si>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</si>
  <si>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</si>
  <si>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</si>
  <si>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</si>
  <si>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</si>
  <si>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</si>
  <si>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</si>
  <si>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</si>
  <si>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</si>
  <si>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</si>
  <si>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</si>
  <si>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</si>
  <si>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</si>
  <si>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</si>
  <si>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</si>
  <si>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</si>
  <si>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</si>
  <si>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</si>
  <si>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</si>
  <si>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</si>
  <si>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</si>
  <si>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</si>
  <si>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</si>
  <si>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</si>
  <si>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</si>
  <si>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</si>
  <si>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</si>
  <si>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</si>
  <si>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</si>
  <si>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</si>
  <si>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</si>
  <si>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</si>
  <si>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</si>
  <si>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</si>
  <si>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</si>
  <si>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</si>
  <si>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</si>
  <si>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</si>
  <si>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</si>
  <si>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</si>
  <si>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</si>
  <si>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</si>
  <si>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</si>
  <si>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</si>
  <si>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</si>
  <si>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</si>
  <si>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</si>
  <si>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</si>
  <si>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</si>
  <si>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</si>
  <si>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</si>
  <si>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</si>
  <si>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</si>
  <si>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</si>
  <si>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</si>
  <si>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</si>
  <si>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</si>
  <si>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</si>
  <si>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</si>
  <si>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</si>
  <si>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</si>
  <si>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</si>
  <si>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</si>
  <si>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</si>
  <si>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</si>
  <si>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</si>
  <si>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</si>
  <si>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</si>
  <si>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</si>
  <si>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</si>
  <si>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</si>
  <si>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</si>
  <si>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</si>
  <si>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</si>
  <si>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</si>
  <si>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</si>
  <si>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</si>
  <si>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</si>
  <si>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</si>
  <si>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</si>
  <si>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</si>
  <si>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</si>
  <si>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</si>
  <si>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</si>
  <si>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</si>
  <si>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</si>
  <si>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</si>
  <si>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</si>
  <si>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</si>
  <si>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</si>
  <si>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</si>
  <si>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</si>
  <si>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</si>
  <si>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</si>
  <si>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</si>
  <si>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</si>
  <si>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</si>
  <si>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</si>
  <si>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</si>
  <si>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</si>
  <si>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</si>
  <si>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</si>
  <si>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</si>
  <si>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</si>
  <si>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</si>
  <si>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</si>
  <si>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</si>
  <si>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</si>
  <si>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</si>
  <si>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</si>
  <si>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</si>
  <si>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</si>
  <si>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</si>
  <si>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</si>
  <si>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</si>
  <si>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</si>
  <si>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</si>
  <si>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</si>
  <si>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</si>
  <si>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</si>
  <si>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</si>
  <si>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</si>
  <si>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</si>
  <si>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</si>
  <si>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</si>
  <si>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</si>
  <si>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</si>
  <si>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</si>
  <si>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</si>
  <si>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</si>
  <si>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</si>
  <si>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</si>
  <si>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</si>
  <si>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</si>
  <si>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</si>
  <si>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</si>
  <si>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</si>
  <si>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</si>
  <si>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</si>
  <si>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</si>
  <si>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</si>
  <si>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</si>
  <si>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</si>
  <si>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</si>
  <si>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</si>
  <si>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</si>
  <si>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</si>
  <si>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</si>
  <si>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</si>
  <si>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</si>
  <si>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</si>
  <si>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</si>
  <si>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</si>
  <si>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</si>
  <si>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</si>
  <si>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</si>
  <si>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</si>
  <si>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</si>
  <si>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</si>
  <si>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</si>
  <si>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</si>
  <si>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</si>
  <si>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</si>
  <si>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</si>
  <si>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</si>
  <si>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</si>
  <si>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</si>
  <si>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</si>
  <si>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</si>
  <si>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</si>
  <si>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</si>
  <si>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</si>
  <si>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</si>
  <si>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</si>
  <si>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</si>
  <si>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</si>
  <si>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</si>
  <si>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</si>
  <si>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</si>
  <si>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</si>
  <si>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</si>
  <si>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</si>
  <si>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</si>
  <si>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</si>
  <si>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</si>
  <si>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</si>
  <si>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</si>
  <si>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</si>
  <si>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</si>
  <si>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</si>
  <si>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</si>
  <si>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</si>
  <si>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</si>
  <si>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</si>
  <si>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</si>
  <si>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</si>
  <si>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</si>
  <si>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</si>
  <si>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</si>
  <si>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</si>
  <si>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</si>
  <si>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</si>
  <si>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</si>
  <si>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</si>
  <si>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</si>
  <si>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</si>
  <si>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</si>
  <si>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</si>
  <si>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</si>
  <si>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</si>
  <si>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</si>
  <si>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</si>
  <si>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</si>
  <si>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</si>
  <si>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</si>
  <si>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</si>
  <si>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</si>
  <si>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</si>
  <si>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</si>
  <si>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</si>
  <si>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</si>
  <si>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</si>
  <si>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</si>
  <si>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</si>
  <si>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</si>
  <si>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</si>
  <si>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</si>
  <si>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</si>
  <si>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</si>
  <si>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</si>
  <si>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</si>
  <si>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</si>
  <si>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</si>
  <si>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</si>
  <si>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</si>
  <si>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</si>
  <si>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</si>
  <si>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</si>
  <si>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</si>
  <si>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</si>
  <si>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</si>
  <si>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</si>
  <si>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</si>
  <si>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</si>
  <si>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</si>
  <si>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</si>
  <si>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</si>
  <si>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</si>
  <si>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</si>
  <si>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</si>
  <si>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</si>
  <si>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</si>
  <si>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</si>
  <si>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</si>
  <si>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</si>
  <si>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</si>
  <si>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</si>
  <si>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</si>
  <si>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</si>
  <si>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</si>
  <si>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</si>
  <si>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</si>
  <si>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</si>
  <si>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</si>
  <si>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</si>
  <si>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</si>
  <si>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</si>
  <si>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</si>
  <si>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</si>
  <si>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</si>
  <si>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</si>
  <si>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</si>
  <si>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</si>
  <si>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</si>
  <si>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</si>
  <si>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</si>
  <si>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</si>
  <si>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</si>
  <si>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</si>
  <si>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</si>
  <si>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</si>
  <si>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</si>
  <si>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</si>
  <si>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</si>
  <si>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</si>
  <si>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</si>
  <si>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</si>
  <si>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</si>
  <si>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</si>
  <si>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</si>
  <si>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</si>
  <si>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</si>
  <si>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</si>
  <si>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</si>
  <si>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</si>
  <si>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</si>
  <si>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</si>
  <si>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</si>
  <si>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</si>
  <si>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</si>
  <si>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</si>
  <si>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</si>
  <si>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</si>
  <si>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</si>
  <si>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</si>
  <si>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</si>
  <si>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</si>
  <si>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</si>
  <si>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</si>
  <si>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</si>
  <si>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</si>
  <si>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</si>
  <si>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</si>
  <si>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</si>
  <si>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</si>
  <si>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</si>
  <si>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</si>
  <si>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</si>
  <si>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</si>
  <si>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</si>
  <si>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</si>
  <si>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</si>
  <si>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</si>
  <si>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</si>
  <si>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</si>
  <si>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</si>
  <si>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</si>
  <si>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</si>
  <si>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</si>
  <si>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</si>
  <si>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</si>
  <si>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</si>
  <si>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</si>
  <si>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</si>
  <si>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</si>
  <si>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</si>
  <si>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</si>
  <si>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</si>
  <si>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</si>
  <si>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</si>
  <si>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</si>
  <si>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</si>
  <si>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</si>
  <si>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</si>
  <si>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</si>
  <si>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</si>
  <si>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</si>
  <si>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</si>
  <si>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</si>
  <si>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</si>
  <si>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</si>
  <si>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</si>
  <si>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</si>
  <si>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</si>
  <si>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</si>
  <si>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</si>
  <si>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</si>
  <si>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</si>
  <si>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</si>
  <si>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</si>
  <si>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</si>
  <si>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</si>
  <si>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</si>
  <si>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</si>
  <si>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</si>
  <si>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</si>
  <si>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</si>
  <si>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</si>
  <si>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</si>
  <si>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</si>
  <si>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</si>
  <si>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</si>
  <si>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</si>
  <si>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</si>
  <si>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</si>
  <si>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</si>
  <si>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</si>
  <si>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</si>
  <si>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</si>
  <si>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</si>
  <si>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</si>
  <si>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</si>
  <si>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</si>
  <si>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</si>
  <si>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</si>
  <si>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</si>
  <si>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</si>
  <si>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</si>
  <si>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</si>
  <si>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</si>
  <si>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</si>
  <si>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</si>
  <si>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</si>
  <si>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</si>
  <si>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</si>
  <si>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</si>
  <si>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</si>
  <si>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</si>
  <si>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</si>
  <si>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</si>
  <si>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</si>
  <si>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</si>
  <si>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</si>
  <si>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</si>
  <si>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</si>
  <si>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</si>
  <si>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</si>
  <si>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</si>
  <si>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</si>
  <si>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</si>
  <si>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</si>
  <si>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</si>
  <si>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</si>
  <si>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</si>
  <si>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</si>
  <si>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</si>
  <si>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</si>
  <si>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</si>
  <si>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</si>
  <si>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</si>
  <si>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</si>
  <si>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</si>
  <si>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</si>
  <si>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</si>
  <si>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</si>
  <si>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</si>
  <si>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</si>
  <si>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</si>
  <si>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</si>
  <si>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</si>
  <si>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</si>
  <si>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</si>
  <si>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</si>
  <si>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</si>
  <si>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</si>
  <si>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</si>
  <si>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</si>
  <si>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</si>
  <si>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</si>
  <si>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</si>
  <si>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</si>
  <si>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</si>
  <si>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</si>
  <si>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</si>
  <si>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</si>
  <si>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</si>
  <si>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</si>
  <si>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</si>
  <si>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</si>
  <si>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</si>
  <si>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</si>
  <si>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</si>
  <si>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</si>
  <si>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</si>
  <si>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</si>
  <si>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</si>
  <si>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</si>
  <si>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</si>
  <si>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</si>
  <si>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</si>
  <si>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</si>
  <si>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</si>
  <si>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</si>
  <si>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</si>
  <si>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</si>
  <si>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</si>
  <si>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</si>
  <si>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</si>
  <si>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</si>
  <si>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</si>
  <si>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</si>
  <si>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</si>
  <si>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</si>
  <si>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</si>
  <si>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</si>
  <si>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</si>
  <si>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</si>
  <si>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</si>
  <si>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</si>
  <si>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</si>
  <si>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</si>
  <si>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</si>
  <si>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</si>
  <si>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</si>
  <si>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</si>
  <si>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</si>
  <si>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</si>
  <si>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</si>
  <si>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</si>
  <si>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</si>
  <si>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</si>
  <si>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</si>
  <si>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</si>
  <si>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</si>
  <si>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</si>
  <si>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</si>
  <si>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</si>
  <si>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</si>
  <si>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</si>
  <si>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</si>
  <si>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</si>
  <si>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</si>
  <si>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</si>
  <si>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</si>
  <si>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</si>
  <si>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</si>
  <si>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</si>
  <si>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</si>
  <si>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</si>
  <si>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</si>
  <si>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</si>
  <si>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</si>
  <si>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</si>
  <si>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</si>
  <si>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</si>
  <si>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</si>
  <si>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</si>
  <si>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</si>
  <si>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</si>
  <si>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</si>
  <si>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</si>
  <si>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</si>
  <si>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</si>
  <si>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</si>
  <si>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</si>
  <si>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</si>
  <si>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</si>
  <si>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</si>
  <si>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</si>
  <si>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</si>
  <si>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</si>
  <si>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</si>
  <si>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</si>
  <si>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</si>
  <si>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</si>
  <si>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</si>
  <si>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</si>
  <si>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</si>
  <si>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</si>
  <si>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</si>
  <si>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</si>
  <si>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</si>
  <si>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</si>
  <si>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</si>
  <si>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</si>
  <si>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</si>
  <si>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</si>
  <si>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</si>
  <si>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</si>
  <si>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</si>
  <si>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</si>
  <si>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</si>
  <si>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</si>
  <si>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</si>
  <si>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</si>
  <si>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</si>
  <si>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</si>
  <si>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</si>
  <si>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</si>
  <si>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</si>
  <si>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</si>
  <si>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</si>
  <si>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</si>
  <si>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</si>
  <si>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</si>
  <si>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</si>
  <si>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</si>
  <si>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</si>
  <si>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</si>
  <si>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</si>
  <si>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</si>
  <si>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</si>
  <si>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</si>
  <si>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</si>
  <si>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</si>
  <si>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</si>
  <si>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</si>
  <si>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</si>
  <si>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</si>
  <si>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</si>
  <si>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</si>
  <si>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</si>
  <si>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</si>
  <si>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</si>
  <si>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</si>
  <si>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</si>
  <si>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</si>
  <si>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</si>
  <si>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</si>
  <si>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</si>
  <si>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</si>
  <si>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</si>
  <si>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</si>
  <si>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</si>
  <si>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</si>
  <si>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</si>
  <si>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</si>
  <si>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</si>
  <si>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</si>
  <si>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</si>
  <si>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</si>
  <si>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</si>
  <si>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</si>
  <si>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</si>
  <si>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</si>
  <si>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</si>
  <si>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</si>
  <si>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</si>
  <si>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</si>
  <si>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</si>
  <si>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</si>
  <si>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</si>
  <si>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</si>
  <si>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</si>
  <si>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</si>
  <si>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</si>
  <si>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</si>
  <si>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</si>
  <si>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</si>
  <si>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</si>
  <si>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</si>
  <si>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</si>
  <si>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</si>
  <si>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</si>
  <si>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</si>
  <si>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</si>
  <si>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</si>
  <si>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</si>
  <si>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</si>
  <si>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</si>
  <si>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</si>
  <si>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</si>
  <si>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</si>
  <si>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</si>
  <si>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</si>
  <si>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</si>
  <si>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</si>
  <si>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</si>
  <si>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</si>
  <si>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</si>
  <si>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</si>
  <si>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</si>
  <si>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</si>
  <si>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</si>
  <si>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</si>
  <si>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</si>
  <si>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</si>
  <si>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</si>
  <si>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</si>
  <si>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</si>
  <si>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</si>
  <si>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</si>
  <si>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</si>
  <si>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</si>
  <si>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</si>
  <si>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</si>
  <si>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</si>
  <si>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</si>
  <si>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</si>
  <si>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</si>
  <si>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</si>
  <si>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</si>
  <si>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</si>
  <si>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</si>
  <si>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</si>
  <si>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</si>
  <si>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</si>
  <si>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</si>
  <si>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</si>
  <si>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</si>
  <si>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</si>
  <si>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</si>
  <si>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</si>
  <si>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</si>
  <si>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</si>
  <si>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</si>
  <si>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</si>
  <si>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</si>
  <si>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</si>
  <si>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</si>
  <si>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</si>
  <si>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</si>
  <si>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</si>
  <si>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</si>
  <si>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</si>
  <si>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</si>
  <si>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</si>
  <si>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</si>
  <si>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</si>
  <si>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</si>
  <si>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</si>
  <si>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</si>
  <si>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</si>
  <si>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</si>
  <si>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</si>
  <si>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</si>
  <si>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</si>
  <si>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</si>
  <si>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</si>
  <si>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</si>
  <si>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</si>
  <si>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</si>
  <si>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</si>
  <si>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</si>
  <si>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</si>
  <si>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</si>
  <si>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</si>
  <si>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</si>
  <si>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</si>
  <si>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</si>
  <si>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</si>
  <si>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</si>
  <si>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</si>
  <si>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</si>
  <si>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</si>
  <si>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</si>
  <si>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</si>
  <si>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</si>
  <si>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</si>
  <si>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</si>
  <si>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</si>
  <si>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</si>
  <si>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</si>
  <si>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</si>
  <si>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</si>
  <si>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</si>
  <si>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</si>
  <si>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</si>
  <si>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</si>
  <si>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</si>
  <si>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</si>
  <si>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</si>
  <si>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</si>
  <si>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</si>
  <si>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</si>
  <si>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</si>
  <si>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</si>
  <si>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</si>
  <si>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</si>
  <si>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</si>
  <si>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</si>
  <si>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</si>
  <si>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</si>
  <si>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</si>
  <si>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</si>
  <si>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</si>
  <si>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</si>
  <si>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</si>
  <si>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</si>
  <si>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</si>
  <si>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</si>
  <si>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</si>
  <si>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</si>
  <si>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</si>
  <si>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</si>
  <si>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</si>
  <si>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</si>
  <si>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</si>
  <si>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</si>
  <si>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</si>
  <si>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</si>
  <si>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</si>
  <si>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</si>
  <si>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</si>
  <si>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</si>
  <si>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</si>
  <si>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</si>
  <si>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</si>
  <si>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</si>
  <si>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</si>
  <si>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</si>
  <si>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</si>
  <si>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</si>
  <si>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</si>
  <si>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</si>
  <si>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</si>
  <si>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</si>
  <si>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</si>
  <si>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</si>
  <si>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</si>
  <si>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</si>
  <si>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</si>
  <si>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</si>
  <si>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</si>
  <si>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</si>
  <si>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</si>
  <si>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</si>
  <si>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</si>
  <si>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</si>
  <si>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</si>
  <si>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</si>
  <si>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</si>
  <si>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</si>
  <si>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</si>
  <si>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</si>
  <si>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</si>
  <si>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</si>
  <si>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</si>
  <si>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</si>
  <si>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</si>
  <si>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</si>
  <si>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</si>
  <si>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</si>
  <si>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</si>
  <si>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</si>
  <si>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</si>
  <si>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</si>
  <si>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</si>
  <si>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</si>
  <si>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</si>
  <si>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</si>
  <si>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</si>
  <si>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</si>
  <si>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</si>
  <si>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</si>
  <si>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</si>
  <si>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</si>
  <si>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</si>
  <si>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</si>
  <si>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</si>
  <si>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</si>
  <si>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</si>
  <si>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</si>
  <si>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</si>
  <si>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</si>
  <si>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</si>
  <si>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</si>
  <si>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</si>
  <si>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</si>
  <si>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</si>
  <si>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</si>
  <si>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</si>
  <si>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</si>
  <si>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</si>
  <si>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</si>
  <si>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</si>
  <si>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</si>
  <si>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</si>
  <si>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</si>
  <si>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</si>
  <si>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</si>
  <si>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</si>
  <si>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</si>
  <si>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</si>
  <si>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</si>
  <si>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</si>
  <si>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</si>
  <si>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</si>
  <si>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</si>
  <si>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</si>
  <si>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</si>
  <si>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</si>
  <si>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</si>
  <si>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</si>
  <si>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</si>
  <si>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</si>
  <si>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</si>
  <si>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</si>
  <si>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</si>
  <si>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</si>
  <si>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</si>
  <si>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</si>
  <si>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</si>
  <si>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</si>
  <si>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</si>
  <si>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</si>
  <si>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</si>
  <si>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</si>
  <si>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</si>
  <si>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</si>
  <si>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</si>
  <si>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</si>
  <si>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</si>
  <si>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</si>
  <si>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</si>
  <si>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</si>
  <si>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</si>
  <si>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</si>
  <si>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</si>
  <si>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</si>
  <si>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</si>
  <si>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</si>
  <si>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</si>
  <si>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</si>
  <si>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</si>
  <si>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</si>
  <si>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</si>
  <si>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</si>
  <si>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</si>
  <si>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</si>
  <si>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</si>
  <si>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</si>
  <si>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</si>
  <si>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</si>
  <si>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</si>
  <si>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</si>
  <si>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</si>
  <si>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</si>
  <si>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</si>
  <si>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</si>
  <si>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</si>
  <si>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</si>
  <si>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</si>
  <si>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</si>
  <si>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</si>
  <si>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</si>
  <si>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</si>
  <si>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</si>
  <si>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</si>
  <si>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</si>
  <si>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</si>
  <si>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</si>
  <si>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</si>
  <si>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</si>
  <si>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</si>
  <si>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</si>
  <si>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</si>
  <si>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</si>
  <si>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</si>
  <si>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</si>
  <si>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</si>
  <si>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</si>
  <si>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</si>
  <si>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</si>
  <si>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</si>
  <si>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</si>
  <si>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</si>
  <si>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</si>
  <si>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</si>
  <si>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</si>
  <si>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</si>
  <si>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</si>
  <si>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</si>
  <si>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</si>
  <si>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</si>
  <si>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</si>
  <si>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</si>
  <si>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</si>
  <si>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</si>
  <si>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</si>
  <si>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</si>
  <si>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</si>
  <si>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</si>
  <si>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</si>
  <si>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</si>
  <si>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</si>
  <si>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</si>
  <si>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</si>
  <si>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</si>
  <si>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</si>
  <si>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</si>
  <si>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</si>
  <si>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</si>
  <si>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</si>
  <si>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</si>
  <si>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</si>
  <si>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</si>
  <si>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</si>
  <si>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</si>
  <si>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</si>
  <si>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</si>
  <si>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</si>
  <si>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</si>
  <si>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</si>
  <si>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</si>
  <si>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</si>
  <si>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</si>
  <si>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</si>
  <si>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</si>
  <si>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</si>
  <si>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</si>
  <si>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</si>
  <si>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</si>
  <si>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</si>
  <si>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</si>
  <si>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</si>
  <si>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</si>
  <si>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</si>
  <si>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</si>
  <si>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</si>
  <si>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</si>
  <si>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</si>
  <si>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</si>
  <si>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</si>
  <si>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</si>
  <si>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</si>
  <si>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</si>
  <si>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</si>
  <si>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</si>
  <si>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</si>
  <si>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</si>
  <si>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</si>
  <si>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</si>
  <si>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</si>
  <si>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</si>
  <si>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</si>
  <si>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</si>
  <si>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</si>
  <si>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</si>
  <si>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</si>
  <si>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</si>
  <si>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</si>
  <si>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</si>
  <si>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</si>
  <si>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</si>
  <si>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</si>
  <si>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</si>
  <si>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</si>
  <si>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</si>
  <si>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</si>
  <si>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</si>
  <si>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</si>
  <si>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</si>
  <si>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</si>
  <si>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</si>
  <si>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</si>
  <si>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</si>
  <si>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</si>
  <si>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</si>
  <si>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</si>
  <si>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</si>
  <si>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</si>
  <si>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</si>
  <si>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</si>
  <si>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</si>
  <si>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</si>
  <si>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</si>
  <si>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</si>
  <si>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</si>
  <si>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</si>
  <si>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</si>
  <si>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</si>
  <si>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</si>
  <si>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</si>
  <si>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</si>
  <si>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</si>
  <si>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</si>
  <si>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</si>
  <si>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</si>
  <si>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</si>
  <si>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</si>
  <si>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</si>
  <si>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</si>
  <si>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</si>
  <si>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</si>
  <si>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</si>
  <si>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</si>
  <si>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</si>
  <si>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</si>
  <si>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</si>
  <si>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</si>
  <si>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</si>
  <si>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</si>
  <si>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</si>
  <si>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</si>
  <si>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</si>
  <si>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</si>
  <si>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</si>
  <si>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</si>
  <si>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</si>
  <si>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</si>
  <si>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</si>
  <si>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</si>
  <si>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</si>
  <si>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</si>
  <si>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</si>
  <si>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</si>
  <si>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</si>
  <si>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</si>
  <si>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</si>
  <si>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</si>
  <si>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</si>
  <si>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</si>
  <si>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</si>
  <si>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</si>
  <si>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</si>
  <si>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</si>
  <si>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</si>
  <si>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</si>
  <si>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</si>
  <si>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</si>
  <si>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</si>
  <si>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</si>
  <si>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</si>
  <si>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</si>
  <si>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</si>
  <si>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</si>
  <si>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</si>
  <si>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</si>
  <si>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</si>
  <si>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</si>
  <si>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</si>
  <si>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</si>
  <si>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</si>
  <si>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</si>
  <si>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</si>
  <si>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</si>
  <si>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</si>
  <si>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</si>
  <si>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</si>
  <si>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</si>
  <si>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</si>
  <si>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</si>
  <si>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</si>
  <si>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</si>
  <si>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</si>
  <si>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</si>
  <si>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</si>
  <si>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</si>
  <si>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</si>
  <si>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</si>
  <si>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</si>
  <si>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</si>
  <si>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</si>
  <si>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</si>
  <si>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</si>
  <si>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</si>
  <si>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</si>
  <si>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</si>
  <si>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</si>
  <si>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</si>
  <si>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</si>
  <si>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</si>
  <si>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</si>
  <si>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</si>
  <si>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</si>
  <si>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</si>
  <si>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</si>
  <si>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</si>
  <si>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</si>
  <si>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</si>
  <si>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</si>
  <si>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</si>
  <si>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</si>
  <si>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</si>
  <si>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</si>
  <si>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</si>
  <si>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</si>
  <si>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</si>
  <si>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</si>
  <si>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</si>
  <si>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</si>
  <si>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</si>
  <si>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</si>
  <si>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</si>
  <si>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</si>
  <si>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</si>
  <si>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</si>
  <si>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</si>
  <si>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</si>
  <si>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</si>
  <si>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</si>
  <si>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</si>
  <si>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</si>
  <si>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</si>
  <si>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</si>
  <si>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</si>
  <si>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</si>
  <si>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</si>
  <si>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</si>
  <si>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</si>
  <si>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</si>
  <si>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</si>
  <si>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</si>
  <si>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</si>
  <si>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</si>
  <si>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</si>
  <si>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</si>
  <si>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</si>
  <si>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</si>
  <si>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</si>
  <si>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</si>
  <si>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</si>
  <si>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</si>
  <si>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</si>
  <si>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</si>
  <si>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</si>
  <si>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</si>
  <si>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</si>
  <si>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</si>
  <si>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</si>
  <si>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</si>
  <si>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</si>
  <si>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</si>
  <si>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</si>
  <si>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</si>
  <si>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</si>
  <si>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</si>
  <si>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</si>
  <si>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</si>
  <si>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</si>
  <si>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</si>
  <si>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</si>
  <si>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</si>
  <si>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</si>
  <si>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</si>
  <si>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</si>
  <si>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</si>
  <si>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</si>
  <si>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</si>
  <si>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</si>
  <si>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</si>
  <si>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</si>
  <si>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</si>
  <si>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</si>
  <si>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</si>
  <si>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</si>
  <si>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</si>
  <si>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</si>
  <si>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</si>
  <si>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</si>
  <si>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</si>
  <si>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</si>
  <si>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</si>
  <si>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</si>
  <si>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</si>
  <si>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</si>
  <si>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</si>
  <si>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</si>
  <si>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</si>
  <si>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</si>
  <si>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</si>
  <si>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</si>
  <si>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</si>
  <si>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</si>
  <si>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</si>
  <si>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</si>
  <si>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</si>
  <si>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</si>
  <si>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</si>
  <si>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</si>
  <si>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</si>
  <si>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</si>
  <si>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</si>
  <si>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</si>
  <si>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</si>
  <si>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</si>
  <si>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</si>
  <si>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</si>
  <si>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</si>
  <si>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</si>
  <si>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</si>
  <si>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</si>
  <si>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</si>
  <si>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</si>
  <si>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</si>
  <si>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</si>
  <si>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</si>
  <si>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</si>
  <si>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</si>
  <si>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</si>
  <si>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</si>
  <si>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</si>
  <si>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</si>
  <si>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</si>
  <si>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</si>
  <si>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</si>
  <si>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</si>
  <si>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</si>
  <si>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</si>
  <si>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</si>
  <si>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</si>
  <si>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</si>
  <si>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</si>
  <si>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</si>
  <si>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</si>
  <si>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</si>
  <si>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</si>
  <si>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</si>
  <si>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</si>
  <si>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</si>
  <si>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</si>
  <si>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</si>
  <si>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</si>
  <si>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</si>
  <si>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</si>
  <si>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</si>
  <si>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</si>
  <si>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</si>
  <si>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</si>
  <si>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</si>
  <si>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</si>
  <si>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</si>
  <si>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</si>
  <si>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</si>
  <si>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</si>
  <si>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</si>
  <si>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</si>
  <si>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</si>
  <si>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</si>
  <si>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</si>
  <si>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</si>
  <si>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</si>
  <si>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</si>
  <si>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</si>
  <si>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</si>
  <si>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</si>
  <si>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</si>
  <si>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</si>
  <si>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</si>
  <si>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</si>
  <si>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</si>
  <si>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</si>
  <si>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</si>
  <si>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</si>
  <si>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</si>
  <si>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</si>
  <si>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</si>
  <si>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</si>
  <si>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</si>
  <si>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</si>
  <si>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</si>
  <si>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</si>
  <si>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</si>
  <si>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</si>
  <si>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</si>
  <si>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</si>
  <si>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</si>
  <si>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</si>
  <si>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</si>
  <si>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</si>
  <si>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</si>
  <si>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</si>
  <si>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</si>
  <si>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</si>
  <si>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</si>
  <si>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</si>
  <si>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</si>
  <si>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</si>
  <si>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</si>
  <si>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</si>
  <si>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</si>
  <si>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</si>
  <si>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</si>
  <si>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</si>
  <si>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</si>
  <si>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</si>
  <si>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</si>
  <si>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</si>
  <si>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</si>
  <si>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</si>
  <si>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</si>
  <si>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</si>
  <si>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</si>
  <si>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</si>
  <si>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</si>
  <si>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</si>
  <si>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</si>
  <si>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</si>
  <si>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</si>
  <si>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</si>
  <si>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</si>
  <si>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</si>
  <si>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</si>
  <si>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</si>
  <si>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</si>
  <si>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</si>
  <si>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</si>
  <si>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</si>
  <si>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</si>
  <si>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</si>
  <si>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</si>
  <si>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</si>
  <si>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</si>
  <si>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</si>
  <si>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</si>
  <si>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</si>
  <si>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</si>
  <si>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</si>
  <si>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</si>
  <si>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</si>
  <si>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</si>
  <si>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</si>
  <si>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</si>
  <si>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</si>
  <si>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</si>
  <si>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</si>
  <si>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</si>
  <si>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</si>
  <si>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</si>
  <si>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</si>
  <si>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</si>
  <si>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</si>
  <si>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</si>
  <si>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</si>
  <si>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</si>
  <si>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</si>
  <si>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</si>
  <si>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</si>
  <si>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</si>
  <si>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</si>
  <si>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</si>
  <si>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</si>
  <si>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</si>
  <si>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</si>
  <si>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</si>
  <si>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</si>
  <si>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</si>
  <si>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</si>
  <si>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</si>
  <si>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</si>
  <si>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</si>
  <si>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</si>
  <si>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</si>
  <si>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</si>
  <si>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</si>
  <si>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</si>
  <si>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</si>
  <si>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</si>
  <si>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</si>
  <si>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</si>
  <si>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</si>
  <si>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</si>
  <si>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</si>
  <si>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</si>
  <si>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</si>
  <si>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</si>
  <si>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</si>
  <si>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</si>
  <si>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</si>
  <si>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</si>
  <si>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</si>
  <si>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</si>
  <si>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</si>
  <si>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</si>
  <si>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</si>
  <si>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</si>
  <si>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</si>
  <si>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</si>
  <si>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</si>
  <si>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</si>
  <si>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</si>
  <si>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</si>
  <si>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</si>
  <si>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</si>
  <si>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</si>
  <si>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</si>
  <si>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</si>
  <si>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</si>
  <si>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</si>
  <si>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</si>
  <si>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</si>
  <si>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</si>
  <si>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</si>
  <si>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</si>
  <si>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</si>
  <si>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</si>
  <si>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</si>
  <si>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</si>
  <si>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</si>
  <si>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</si>
  <si>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</si>
  <si>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</si>
  <si>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</si>
  <si>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</si>
  <si>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</si>
  <si>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</si>
  <si>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</si>
  <si>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</si>
  <si>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</si>
  <si>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</si>
  <si>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</si>
  <si>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</si>
  <si>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</si>
  <si>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</si>
  <si>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</si>
  <si>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</si>
  <si>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</si>
  <si>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</si>
  <si>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</si>
  <si>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</si>
  <si>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</si>
  <si>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</si>
  <si>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</si>
  <si>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</si>
  <si>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</si>
  <si>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</si>
  <si>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</si>
  <si>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</si>
  <si>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</si>
  <si>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</si>
  <si>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</si>
  <si>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</si>
  <si>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</si>
  <si>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</si>
  <si>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</si>
  <si>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</si>
  <si>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</si>
  <si>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</si>
  <si>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</si>
  <si>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</si>
  <si>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</si>
  <si>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</si>
  <si>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</si>
  <si>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</si>
  <si>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</si>
  <si>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</si>
  <si>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</si>
  <si>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</si>
  <si>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</si>
  <si>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</si>
  <si>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</si>
  <si>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</si>
  <si>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</si>
  <si>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</si>
  <si>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</si>
  <si>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</si>
  <si>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</si>
  <si>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</si>
  <si>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</si>
  <si>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</si>
  <si>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</si>
  <si>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</si>
  <si>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</si>
  <si>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</si>
  <si>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</si>
  <si>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</si>
  <si>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</si>
  <si>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</si>
  <si>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</si>
  <si>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</si>
  <si>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</si>
  <si>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</si>
  <si>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</si>
  <si>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</si>
  <si>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</si>
  <si>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</si>
  <si>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</si>
  <si>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</si>
  <si>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</si>
  <si>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</si>
  <si>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</si>
  <si>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</si>
  <si>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</si>
  <si>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</si>
  <si>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</si>
  <si>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</si>
  <si>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</si>
  <si>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</si>
  <si>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</si>
  <si>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</si>
  <si>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</si>
  <si>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</si>
  <si>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</si>
  <si>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</si>
  <si>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</si>
  <si>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</si>
  <si>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</si>
  <si>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</si>
  <si>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</si>
  <si>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</si>
  <si>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</si>
  <si>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</si>
  <si>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</si>
  <si>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</si>
  <si>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</si>
  <si>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</si>
  <si>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</si>
  <si>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</si>
  <si>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</si>
  <si>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</si>
  <si>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</si>
  <si>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</si>
  <si>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</si>
  <si>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</si>
  <si>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</si>
  <si>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</si>
  <si>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</si>
  <si>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</si>
  <si>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</si>
  <si>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</si>
  <si>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</si>
  <si>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</si>
  <si>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</si>
  <si>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</si>
  <si>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</si>
  <si>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</si>
  <si>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</si>
  <si>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</si>
  <si>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</si>
  <si>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</si>
  <si>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</si>
  <si>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</si>
  <si>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</si>
  <si>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</si>
  <si>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</si>
  <si>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</si>
  <si>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</si>
  <si>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</si>
  <si>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</si>
  <si>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</si>
  <si>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</si>
  <si>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</si>
  <si>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</si>
  <si>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</si>
  <si>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</si>
  <si>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</si>
  <si>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</si>
  <si>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</si>
  <si>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</si>
  <si>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</si>
  <si>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</si>
  <si>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</si>
  <si>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</si>
  <si>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</si>
  <si>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</si>
  <si>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</si>
  <si>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</si>
  <si>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</si>
  <si>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</si>
  <si>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</si>
  <si>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</si>
  <si>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</si>
  <si>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</si>
  <si>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</si>
  <si>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</si>
  <si>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</si>
  <si>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</si>
  <si>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</si>
  <si>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</si>
  <si>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</si>
  <si>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</si>
  <si>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</si>
  <si>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</si>
  <si>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</si>
  <si>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</si>
  <si>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</si>
  <si>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</si>
  <si>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</si>
  <si>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</si>
  <si>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</si>
  <si>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</si>
  <si>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</si>
  <si>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</si>
  <si>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</si>
  <si>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</si>
  <si>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</si>
  <si>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</si>
  <si>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</si>
  <si>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</si>
  <si>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</si>
  <si>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</si>
  <si>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</si>
  <si>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</si>
  <si>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</si>
  <si>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</si>
  <si>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</si>
  <si>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</si>
  <si>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</si>
  <si>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</si>
  <si>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</si>
  <si>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</si>
  <si>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</si>
  <si>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</si>
  <si>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</si>
  <si>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</si>
  <si>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</si>
  <si>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</si>
  <si>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</si>
  <si>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</si>
  <si>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</si>
  <si>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</si>
  <si>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</si>
  <si>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</si>
  <si>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</si>
  <si>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</si>
  <si>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</si>
  <si>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</si>
  <si>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</si>
  <si>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</si>
  <si>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</si>
  <si>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</si>
  <si>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</si>
  <si>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</si>
  <si>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</si>
  <si>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</si>
  <si>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</si>
  <si>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</si>
  <si>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</si>
  <si>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</si>
  <si>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</si>
  <si>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</si>
  <si>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</si>
  <si>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</si>
  <si>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</si>
  <si>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</si>
  <si>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</si>
  <si>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</si>
  <si>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</si>
  <si>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</si>
  <si>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</si>
  <si>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</si>
  <si>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</si>
  <si>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</si>
  <si>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</si>
  <si>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</si>
  <si>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</si>
  <si>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</si>
  <si>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</si>
  <si>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</si>
  <si>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</si>
  <si>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</si>
  <si>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</si>
  <si>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</si>
  <si>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</si>
  <si>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</si>
  <si>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</si>
  <si>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</si>
  <si>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</si>
  <si>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</si>
  <si>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</si>
  <si>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</si>
  <si>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</si>
  <si>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</si>
  <si>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</si>
  <si>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</si>
  <si>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</si>
  <si>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</si>
  <si>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</si>
  <si>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</si>
  <si>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</si>
  <si>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</si>
  <si>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</si>
  <si>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</si>
  <si>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</si>
  <si>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</si>
  <si>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</si>
  <si>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</si>
  <si>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</si>
  <si>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</si>
  <si>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</si>
  <si>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</si>
  <si>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</si>
  <si>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</si>
  <si>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</si>
  <si>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</si>
  <si>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</si>
  <si>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</si>
  <si>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</si>
  <si>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</si>
  <si>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</si>
  <si>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</si>
  <si>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</si>
  <si>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</si>
  <si>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</si>
  <si>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</si>
  <si>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</si>
  <si>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</si>
  <si>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</si>
  <si>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</si>
  <si>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</si>
  <si>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</si>
  <si>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</si>
  <si>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</si>
  <si>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</si>
  <si>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</si>
  <si>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</si>
  <si>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</si>
  <si>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</si>
  <si>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</si>
  <si>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</si>
  <si>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</si>
  <si>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</si>
  <si>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</si>
  <si>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</si>
  <si>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</si>
  <si>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</si>
  <si>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</si>
  <si>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</si>
  <si>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</si>
  <si>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</si>
  <si>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</si>
  <si>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</si>
  <si>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</si>
  <si>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</si>
  <si>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</si>
  <si>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</si>
  <si>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</si>
  <si>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</si>
  <si>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</si>
  <si>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</si>
  <si>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</si>
  <si>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</si>
  <si>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</si>
  <si>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</si>
  <si>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</si>
  <si>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</si>
  <si>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</si>
  <si>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</si>
  <si>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</si>
  <si>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</si>
  <si>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</si>
  <si>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</si>
  <si>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</si>
  <si>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</si>
  <si>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</si>
  <si>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</si>
  <si>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</si>
  <si>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</si>
  <si>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</si>
  <si>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</si>
  <si>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</si>
  <si>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</si>
  <si>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</si>
  <si>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</si>
  <si>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</si>
  <si>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</si>
  <si>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</si>
  <si>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</si>
  <si>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</si>
  <si>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</si>
  <si>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</si>
  <si>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</si>
  <si>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</si>
  <si>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</si>
  <si>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</si>
  <si>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</si>
  <si>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</si>
  <si>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</si>
  <si>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</si>
  <si>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</si>
  <si>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</si>
  <si>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</si>
  <si>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</si>
  <si>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</si>
  <si>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</si>
  <si>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</si>
  <si>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</si>
  <si>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</si>
  <si>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</si>
  <si>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</si>
  <si>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</si>
  <si>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</si>
  <si>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</si>
  <si>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</si>
  <si>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</si>
  <si>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</si>
  <si>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</si>
  <si>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</si>
  <si>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</si>
  <si>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</si>
  <si>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</si>
  <si>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</si>
  <si>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</si>
  <si>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</si>
  <si>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</si>
  <si>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</si>
  <si>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</si>
  <si>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</si>
  <si>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</si>
  <si>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</si>
  <si>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</si>
  <si>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</si>
  <si>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</si>
  <si>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</si>
  <si>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</si>
  <si>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</si>
  <si>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</si>
  <si>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</si>
  <si>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</si>
  <si>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</si>
  <si>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</si>
  <si>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</si>
  <si>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</si>
  <si>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</si>
  <si>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</si>
  <si>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</si>
  <si>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</si>
  <si>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</si>
  <si>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</si>
  <si>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</si>
  <si>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</si>
  <si>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</si>
  <si>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</si>
  <si>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</si>
  <si>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</si>
  <si>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</si>
  <si>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</si>
  <si>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</si>
  <si>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</si>
  <si>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</si>
  <si>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</si>
  <si>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</si>
  <si>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</si>
  <si>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</si>
  <si>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</si>
  <si>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</si>
  <si>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</si>
  <si>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</si>
  <si>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</si>
  <si>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</si>
  <si>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</si>
  <si>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</si>
  <si>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</si>
  <si>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</si>
  <si>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</si>
  <si>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</si>
  <si>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</si>
  <si>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</si>
  <si>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</si>
  <si>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</si>
  <si>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</si>
  <si>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</si>
  <si>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</si>
  <si>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</si>
  <si>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</si>
  <si>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</si>
  <si>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</si>
  <si>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</si>
  <si>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</si>
  <si>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</si>
  <si>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</si>
  <si>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</si>
  <si>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</si>
  <si>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</si>
  <si>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</si>
  <si>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</si>
  <si>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</si>
  <si>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</si>
  <si>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</si>
  <si>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</si>
  <si>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</si>
  <si>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</si>
  <si>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</si>
  <si>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</si>
  <si>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</si>
  <si>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</si>
  <si>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</si>
  <si>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</si>
  <si>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</si>
  <si>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</si>
  <si>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</si>
  <si>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</si>
  <si>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</si>
  <si>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</si>
  <si>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</si>
  <si>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</si>
  <si>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</si>
  <si>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</si>
  <si>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</si>
  <si>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</si>
  <si>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</si>
  <si>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</si>
  <si>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</si>
  <si>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</si>
  <si>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</si>
  <si>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</si>
  <si>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</si>
  <si>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</si>
  <si>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</si>
  <si>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</si>
  <si>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</si>
  <si>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</si>
  <si>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</si>
  <si>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</si>
  <si>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</si>
  <si>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</si>
  <si>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</si>
  <si>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</si>
  <si>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</si>
  <si>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</si>
  <si>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</si>
  <si>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</si>
  <si>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</si>
  <si>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</si>
  <si>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</si>
  <si>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</si>
  <si>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</si>
  <si>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</si>
  <si>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</si>
  <si>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</si>
  <si>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</si>
  <si>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</si>
  <si>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</si>
  <si>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</si>
  <si>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</si>
  <si>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</si>
  <si>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</si>
  <si>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</si>
  <si>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</si>
  <si>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</si>
  <si>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</si>
  <si>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</si>
  <si>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</si>
  <si>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</si>
  <si>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</si>
  <si>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</si>
  <si>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</si>
  <si>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</si>
  <si>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</si>
  <si>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</si>
  <si>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</si>
  <si>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</si>
  <si>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</si>
  <si>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</si>
  <si>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</si>
  <si>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</si>
  <si>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</si>
  <si>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</si>
  <si>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</si>
  <si>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</si>
  <si>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</si>
  <si>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</si>
  <si>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</si>
  <si>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</si>
  <si>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</si>
  <si>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</si>
  <si>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</si>
  <si>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</si>
  <si>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</si>
  <si>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</si>
  <si>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</si>
  <si>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</si>
  <si>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</si>
  <si>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</si>
  <si>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</si>
  <si>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</si>
  <si>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</si>
  <si>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</si>
  <si>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</si>
  <si>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</si>
  <si>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</si>
  <si>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</si>
  <si>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</si>
  <si>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</si>
  <si>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</si>
  <si>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</si>
  <si>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</si>
  <si>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</si>
  <si>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</si>
  <si>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</si>
  <si>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</si>
  <si>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</si>
  <si>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</si>
  <si>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</si>
  <si>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</si>
  <si>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</si>
  <si>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</si>
  <si>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</si>
  <si>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</si>
  <si>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</si>
  <si>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</si>
  <si>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</si>
  <si>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</si>
  <si>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</si>
  <si>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</si>
  <si>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</si>
  <si>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</si>
  <si>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</si>
  <si>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</si>
  <si>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</si>
  <si>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</si>
  <si>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</si>
  <si>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</si>
  <si>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</si>
  <si>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</si>
  <si>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</si>
  <si>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</si>
  <si>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</si>
  <si>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</si>
  <si>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</si>
  <si>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</si>
  <si>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</si>
  <si>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</si>
  <si>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</si>
  <si>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</si>
  <si>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</si>
  <si>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</si>
  <si>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</si>
  <si>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</si>
  <si>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</si>
  <si>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</si>
  <si>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</si>
  <si>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</si>
  <si>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</si>
  <si>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</si>
  <si>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</si>
  <si>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</si>
  <si>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</si>
  <si>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</si>
  <si>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</si>
  <si>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</si>
  <si>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</si>
  <si>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</si>
  <si>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</si>
  <si>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</si>
  <si>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</si>
  <si>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</si>
  <si>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</si>
  <si>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</si>
  <si>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</si>
  <si>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</si>
  <si>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</si>
  <si>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</si>
  <si>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</si>
  <si>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</si>
  <si>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</si>
  <si>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</si>
  <si>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</si>
  <si>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</si>
  <si>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</si>
  <si>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</si>
  <si>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</si>
  <si>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</si>
  <si>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</si>
  <si>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</si>
  <si>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</si>
  <si>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</si>
  <si>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</si>
  <si>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</si>
  <si>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</si>
  <si>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</si>
  <si>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</si>
  <si>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</si>
  <si>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</si>
  <si>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</si>
  <si>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</si>
  <si>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</si>
  <si>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</si>
  <si>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</si>
  <si>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</si>
  <si>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</si>
  <si>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</si>
  <si>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</si>
  <si>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</si>
  <si>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</si>
  <si>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</si>
  <si>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</si>
  <si>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</si>
  <si>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</si>
  <si>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</si>
  <si>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</si>
  <si>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</si>
  <si>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</si>
  <si>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</si>
  <si>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</si>
  <si>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</si>
  <si>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</si>
  <si>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</si>
  <si>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</si>
  <si>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</si>
  <si>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</si>
  <si>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</si>
  <si>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</si>
  <si>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</si>
  <si>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</si>
  <si>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</si>
  <si>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</si>
  <si>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</si>
  <si>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</si>
  <si>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</si>
  <si>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</si>
  <si>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</si>
  <si>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</si>
  <si>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</si>
  <si>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</si>
  <si>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</si>
  <si>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</si>
  <si>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</si>
  <si>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</si>
  <si>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</si>
  <si>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</si>
  <si>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</si>
  <si>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</si>
  <si>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</si>
  <si>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</si>
  <si>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</si>
  <si>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</si>
  <si>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</si>
  <si>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</si>
  <si>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</si>
  <si>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</si>
  <si>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</si>
  <si>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</si>
  <si>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</si>
  <si>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</si>
  <si>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</si>
  <si>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</si>
  <si>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</si>
  <si>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</si>
  <si>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</si>
  <si>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</si>
  <si>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</si>
  <si>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</si>
  <si>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</si>
  <si>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</si>
  <si>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</si>
  <si>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</si>
  <si>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</si>
  <si>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</si>
  <si>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</si>
  <si>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</si>
  <si>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</si>
  <si>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</si>
  <si>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</si>
  <si>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</si>
  <si>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</si>
  <si>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</si>
  <si>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</si>
  <si>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</si>
  <si>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</si>
  <si>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</si>
  <si>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</si>
  <si>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</si>
  <si>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</si>
  <si>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</si>
  <si>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</si>
  <si>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</si>
  <si>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</si>
  <si>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</si>
  <si>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</si>
  <si>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</si>
  <si>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</si>
  <si>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</si>
  <si>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</si>
  <si>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</si>
  <si>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</si>
  <si>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</si>
  <si>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</si>
  <si>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</si>
  <si>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</si>
  <si>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</si>
  <si>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</si>
  <si>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</si>
  <si>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</si>
  <si>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</si>
  <si>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</si>
  <si>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</si>
  <si>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</si>
  <si>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</si>
  <si>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</si>
  <si>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</si>
  <si>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</si>
  <si>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</si>
  <si>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</si>
  <si>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</si>
  <si>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</si>
  <si>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</si>
  <si>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</si>
  <si>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</si>
  <si>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</si>
  <si>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</si>
  <si>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</si>
  <si>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</si>
  <si>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</si>
  <si>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</si>
  <si>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</si>
  <si>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</si>
  <si>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</si>
  <si>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</si>
  <si>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</si>
  <si>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</si>
  <si>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</si>
  <si>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</si>
  <si>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</si>
  <si>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</si>
  <si>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</si>
  <si>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</si>
  <si>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</si>
  <si>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</si>
  <si>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</si>
  <si>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</si>
  <si>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</si>
  <si>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</si>
  <si>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</si>
  <si>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</si>
  <si>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</si>
  <si>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</si>
  <si>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</si>
  <si>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</si>
  <si>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</si>
  <si>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</si>
  <si>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</si>
  <si>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</si>
  <si>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</si>
  <si>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</si>
  <si>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</si>
  <si>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</si>
  <si>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</si>
  <si>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</si>
  <si>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</si>
  <si>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</si>
  <si>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</si>
  <si>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</si>
  <si>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</si>
  <si>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</si>
  <si>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</si>
  <si>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</si>
  <si>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</si>
  <si>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</si>
  <si>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</si>
  <si>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</si>
  <si>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</si>
  <si>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</si>
  <si>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</si>
  <si>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</si>
  <si>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</si>
  <si>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</si>
  <si>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</si>
  <si>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</si>
  <si>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</si>
  <si>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</si>
  <si>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</si>
  <si>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</si>
  <si>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</si>
  <si>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</si>
  <si>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</si>
  <si>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</si>
  <si>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</si>
  <si>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</si>
  <si>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</si>
  <si>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</si>
  <si>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</si>
  <si>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</si>
  <si>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</si>
  <si>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</si>
  <si>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</si>
  <si>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</si>
  <si>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</si>
  <si>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</si>
  <si>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</si>
  <si>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</si>
  <si>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</si>
  <si>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</si>
  <si>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</si>
  <si>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</si>
  <si>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</si>
  <si>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</si>
  <si>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</si>
  <si>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</si>
  <si>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</si>
  <si>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</si>
  <si>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</si>
  <si>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</si>
  <si>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</si>
  <si>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</si>
  <si>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</si>
  <si>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</si>
  <si>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</si>
  <si>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</si>
  <si>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</si>
  <si>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</si>
  <si>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</si>
  <si>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</si>
  <si>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</si>
  <si>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</si>
  <si>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</si>
  <si>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</si>
  <si>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</si>
  <si>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</si>
  <si>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</si>
  <si>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</si>
  <si>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</si>
  <si>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</si>
  <si>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</si>
  <si>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</si>
  <si>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</si>
  <si>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</si>
  <si>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</si>
  <si>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</si>
  <si>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</si>
  <si>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</si>
  <si>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</si>
  <si>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</si>
  <si>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</si>
  <si>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</si>
  <si>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</si>
  <si>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</si>
  <si>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</si>
  <si>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</si>
  <si>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</si>
  <si>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</si>
  <si>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</si>
  <si>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</si>
  <si>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</si>
  <si>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</si>
  <si>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</si>
  <si>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</si>
  <si>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</si>
  <si>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</si>
  <si>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</si>
  <si>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</si>
  <si>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</si>
  <si>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</si>
  <si>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</si>
  <si>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</si>
  <si>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</si>
  <si>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</si>
  <si>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</si>
  <si>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</si>
  <si>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</si>
  <si>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</si>
  <si>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</si>
  <si>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</si>
  <si>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</si>
  <si>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</si>
  <si>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</si>
  <si>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</si>
  <si>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</si>
  <si>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</si>
  <si>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</si>
  <si>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</si>
  <si>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</si>
  <si>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</si>
  <si>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</si>
  <si>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</si>
  <si>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</si>
  <si>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</si>
  <si>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</si>
  <si>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</si>
  <si>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</si>
  <si>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</si>
  <si>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</si>
  <si>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</si>
  <si>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</si>
  <si>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</si>
  <si>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</si>
  <si>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</si>
  <si>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</si>
  <si>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</si>
  <si>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</si>
  <si>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</si>
  <si>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</si>
  <si>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</si>
  <si>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</si>
  <si>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</si>
  <si>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</si>
  <si>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</si>
  <si>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</si>
  <si>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</si>
  <si>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</si>
  <si>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</si>
  <si>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</si>
  <si>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</si>
  <si>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</si>
  <si>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</si>
  <si>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</si>
  <si>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</si>
  <si>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</si>
  <si>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</si>
  <si>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</si>
  <si>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</si>
  <si>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</si>
  <si>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</si>
  <si>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</si>
  <si>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</si>
  <si>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</si>
  <si>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</si>
  <si>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</si>
  <si>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</si>
  <si>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</si>
  <si>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</si>
  <si>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</si>
  <si>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</si>
  <si>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</si>
  <si>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</si>
  <si>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</si>
  <si>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</si>
  <si>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</si>
  <si>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</si>
  <si>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</si>
  <si>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</si>
  <si>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</si>
  <si>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</si>
  <si>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</si>
  <si>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</si>
  <si>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</si>
  <si>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</si>
  <si>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</si>
  <si>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</si>
  <si>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</si>
  <si>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</si>
  <si>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</si>
  <si>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</si>
  <si>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</si>
  <si>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</si>
  <si>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</si>
  <si>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</si>
  <si>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</si>
  <si>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</si>
  <si>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</si>
  <si>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</si>
  <si>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</si>
  <si>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</si>
  <si>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</si>
  <si>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</si>
  <si>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</si>
  <si>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</si>
  <si>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</si>
  <si>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</si>
  <si>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</si>
  <si>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</si>
  <si>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</si>
  <si>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</si>
  <si>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</si>
  <si>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</si>
  <si>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</si>
  <si>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</si>
  <si>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</si>
  <si>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</si>
  <si>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</si>
  <si>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</si>
  <si>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</si>
  <si>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</si>
  <si>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</si>
  <si>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</si>
  <si>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</si>
  <si>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</si>
  <si>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</si>
  <si>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</si>
  <si>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</si>
  <si>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</si>
  <si>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</si>
  <si>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</si>
  <si>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</si>
  <si>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</si>
  <si>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</si>
  <si>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</si>
  <si>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</si>
  <si>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</si>
  <si>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</si>
  <si>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</si>
  <si>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</si>
  <si>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</si>
  <si>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</si>
  <si>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</si>
  <si>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</si>
  <si>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</si>
  <si>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</si>
  <si>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</si>
  <si>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</si>
  <si>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</si>
  <si>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</si>
  <si>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</si>
  <si>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</si>
  <si>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</si>
  <si>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</si>
  <si>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</si>
  <si>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</si>
  <si>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</si>
  <si>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</si>
  <si>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</si>
  <si>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</si>
  <si>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</si>
  <si>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</si>
  <si>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</si>
  <si>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</si>
  <si>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</si>
  <si>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</si>
  <si>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</si>
  <si>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</si>
  <si>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</si>
  <si>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</si>
  <si>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</si>
  <si>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</si>
  <si>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</si>
  <si>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</si>
  <si>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</si>
  <si>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</si>
  <si>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</si>
  <si>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</si>
  <si>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</si>
  <si>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</si>
  <si>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</si>
  <si>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</si>
  <si>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</si>
  <si>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</si>
  <si>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</si>
  <si>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</si>
  <si>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</si>
  <si>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</si>
  <si>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</si>
  <si>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</si>
  <si>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</si>
  <si>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</si>
  <si>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</si>
  <si>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</si>
  <si>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</si>
  <si>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</si>
  <si>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</si>
  <si>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</si>
  <si>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</si>
  <si>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</si>
  <si>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</si>
  <si>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</si>
  <si>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</si>
  <si>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</si>
  <si>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</si>
  <si>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</si>
  <si>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</si>
  <si>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</si>
  <si>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</si>
  <si>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</si>
  <si>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</si>
  <si>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</si>
  <si>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</si>
  <si>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</si>
  <si>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</si>
  <si>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</si>
  <si>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</si>
  <si>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</si>
  <si>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</si>
  <si>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</si>
  <si>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</si>
  <si>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</si>
  <si>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</si>
  <si>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</si>
  <si>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</si>
  <si>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</si>
  <si>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</si>
  <si>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</si>
  <si>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</si>
  <si>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</si>
  <si>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</si>
  <si>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</si>
  <si>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</si>
  <si>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</si>
  <si>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</si>
  <si>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</si>
  <si>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</si>
  <si>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</si>
  <si>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</si>
  <si>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</si>
  <si>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</si>
  <si>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</si>
  <si>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</si>
  <si>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</si>
  <si>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</si>
  <si>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</si>
  <si>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</si>
  <si>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</si>
  <si>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</si>
  <si>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</si>
  <si>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</si>
  <si>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</si>
  <si>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</si>
  <si>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</si>
  <si>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</si>
  <si>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</si>
  <si>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</si>
  <si>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</si>
  <si>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</si>
  <si>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</si>
  <si>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</si>
  <si>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</si>
  <si>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</si>
  <si>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</si>
  <si>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</si>
  <si>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</si>
  <si>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</si>
  <si>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</si>
  <si>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</si>
  <si>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</si>
  <si>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</si>
  <si>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</si>
  <si>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</si>
  <si>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</si>
  <si>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</si>
  <si>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</si>
  <si>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</si>
  <si>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</si>
  <si>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</si>
  <si>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</si>
  <si>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</si>
  <si>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</si>
  <si>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</si>
  <si>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</si>
  <si>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</si>
  <si>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</si>
  <si>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</si>
  <si>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</si>
  <si>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</si>
  <si>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</si>
  <si>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</si>
  <si>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</si>
  <si>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</si>
  <si>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</si>
  <si>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</si>
  <si>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</si>
  <si>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</si>
  <si>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</si>
  <si>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</si>
  <si>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</si>
  <si>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</si>
  <si>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</si>
  <si>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</si>
  <si>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</si>
  <si>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</si>
  <si>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</si>
  <si>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</si>
  <si>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</si>
  <si>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</si>
  <si>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</si>
  <si>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</si>
  <si>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</si>
  <si>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</si>
  <si>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</si>
  <si>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</si>
  <si>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</si>
  <si>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</si>
  <si>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</si>
  <si>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</si>
  <si>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</si>
  <si>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</si>
  <si>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</si>
  <si>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</si>
  <si>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</si>
  <si>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</si>
  <si>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</si>
  <si>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</si>
  <si>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</si>
  <si>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</si>
  <si>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</si>
  <si>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</si>
  <si>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</si>
  <si>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</si>
  <si>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</si>
  <si>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</si>
  <si>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</si>
  <si>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</si>
  <si>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</si>
  <si>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</si>
  <si>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</si>
  <si>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</si>
  <si>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</si>
  <si>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</si>
  <si>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</si>
  <si>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</si>
  <si>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</si>
  <si>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</si>
  <si>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</si>
  <si>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</si>
  <si>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</si>
  <si>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</si>
  <si>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</si>
  <si>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</si>
  <si>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</si>
  <si>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</si>
  <si>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</si>
  <si>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</si>
  <si>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</si>
  <si>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</si>
  <si>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</si>
  <si>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</si>
  <si>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</si>
  <si>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</si>
  <si>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</si>
  <si>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</si>
  <si>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</si>
  <si>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</si>
  <si>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</si>
  <si>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</si>
  <si>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</si>
  <si>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</si>
  <si>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</si>
  <si>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</si>
  <si>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</si>
  <si>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</si>
  <si>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</si>
  <si>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</si>
  <si>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</si>
  <si>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</si>
  <si>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</si>
  <si>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</si>
  <si>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</si>
  <si>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</si>
  <si>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</si>
  <si>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</si>
  <si>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</si>
  <si>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</si>
  <si>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</si>
  <si>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</si>
  <si>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</si>
  <si>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</si>
  <si>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</si>
  <si>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</si>
  <si>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</si>
  <si>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</si>
  <si>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</si>
  <si>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</si>
  <si>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</si>
  <si>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</si>
  <si>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</si>
  <si>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</si>
  <si>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</si>
  <si>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</si>
  <si>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</si>
  <si>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</si>
  <si>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</si>
  <si>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</si>
  <si>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</si>
  <si>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</si>
  <si>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</si>
  <si>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</si>
  <si>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</si>
  <si>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</si>
  <si>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</si>
  <si>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</si>
  <si>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</si>
  <si>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</si>
  <si>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</si>
  <si>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</si>
  <si>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</si>
  <si>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</si>
  <si>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</si>
  <si>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</si>
  <si>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</si>
  <si>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</si>
  <si>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</si>
  <si>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</si>
  <si>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</si>
  <si>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</si>
  <si>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</si>
  <si>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</si>
  <si>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</si>
  <si>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</si>
  <si>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</si>
  <si>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</si>
  <si>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</si>
  <si>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</si>
  <si>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</si>
  <si>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</si>
  <si>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</si>
  <si>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</si>
  <si>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</si>
  <si>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</si>
  <si>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</si>
  <si>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</si>
  <si>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</si>
  <si>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</si>
  <si>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</si>
  <si>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</si>
  <si>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</si>
  <si>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</si>
  <si>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</si>
  <si>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</si>
  <si>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</si>
  <si>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</si>
  <si>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</si>
  <si>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</si>
  <si>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</si>
  <si>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</si>
  <si>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</si>
  <si>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</si>
  <si>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</si>
  <si>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</si>
  <si>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</si>
  <si>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</si>
  <si>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</si>
  <si>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</si>
  <si>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</si>
  <si>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</si>
  <si>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</si>
  <si>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</si>
  <si>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</si>
  <si>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</si>
  <si>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</si>
  <si>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</si>
  <si>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</si>
  <si>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</si>
  <si>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</si>
  <si>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</si>
  <si>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</si>
  <si>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</si>
  <si>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</si>
  <si>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</si>
  <si>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</si>
  <si>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</si>
  <si>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</si>
  <si>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</si>
  <si>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</si>
  <si>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</si>
  <si>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</si>
  <si>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</si>
  <si>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</si>
  <si>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</si>
  <si>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</si>
  <si>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</si>
  <si>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</si>
  <si>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</si>
  <si>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</si>
  <si>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</si>
  <si>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</si>
  <si>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</si>
  <si>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</si>
  <si>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</si>
  <si>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</si>
  <si>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</si>
  <si>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</si>
  <si>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</si>
  <si>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</si>
  <si>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</si>
  <si>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</si>
  <si>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</si>
  <si>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</si>
  <si>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</si>
  <si>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</si>
  <si>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</si>
  <si>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</si>
  <si>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</si>
  <si>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</si>
  <si>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</si>
  <si>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</si>
  <si>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</si>
  <si>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</si>
  <si>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</si>
  <si>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</si>
  <si>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</si>
  <si>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</si>
  <si>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</si>
  <si>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</si>
  <si>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</si>
  <si>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</si>
  <si>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</si>
  <si>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</si>
  <si>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</si>
  <si>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</si>
  <si>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</si>
  <si>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</si>
  <si>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</si>
  <si>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</si>
  <si>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</si>
  <si>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</si>
  <si>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</si>
  <si>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</si>
  <si>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</si>
  <si>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</si>
  <si>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</si>
  <si>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</si>
  <si>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</si>
  <si>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</si>
  <si>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</si>
  <si>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</si>
  <si>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</si>
  <si>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</si>
  <si>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</si>
  <si>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</si>
  <si>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</si>
  <si>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</si>
  <si>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</si>
  <si>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</si>
  <si>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</si>
  <si>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</si>
  <si>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</si>
  <si>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</si>
  <si>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</si>
  <si>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</si>
  <si>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</si>
  <si>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</si>
  <si>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</si>
  <si>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</si>
  <si>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</si>
  <si>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</si>
  <si>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</si>
  <si>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</si>
  <si>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</si>
  <si>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</si>
  <si>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</si>
  <si>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</si>
  <si>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</si>
  <si>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</si>
  <si>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</si>
  <si>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</si>
  <si>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</si>
  <si>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</si>
  <si>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</si>
  <si>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</si>
  <si>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</si>
  <si>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</si>
  <si>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</si>
  <si>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</si>
  <si>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</si>
  <si>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</si>
  <si>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</si>
  <si>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</si>
  <si>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</si>
  <si>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</si>
  <si>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</si>
  <si>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</si>
  <si>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</si>
  <si>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</si>
  <si>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</si>
  <si>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</si>
  <si>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</si>
  <si>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</si>
  <si>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</si>
  <si>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</si>
  <si>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</si>
  <si>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</si>
  <si>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</si>
  <si>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</si>
  <si>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</si>
  <si>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</si>
  <si>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</si>
  <si>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</si>
  <si>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</si>
  <si>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</si>
  <si>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</si>
  <si>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</si>
  <si>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</si>
  <si>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</si>
  <si>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</si>
  <si>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</si>
  <si>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</si>
  <si>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</si>
  <si>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</si>
  <si>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</si>
  <si>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</si>
  <si>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</si>
  <si>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</si>
  <si>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</si>
  <si>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</si>
  <si>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</si>
  <si>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</si>
  <si>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</si>
  <si>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</si>
  <si>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</si>
  <si>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</si>
  <si>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</si>
  <si>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</si>
  <si>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</si>
  <si>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</si>
  <si>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</si>
  <si>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</si>
  <si>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</si>
  <si>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</si>
  <si>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</si>
  <si>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</si>
  <si>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</si>
  <si>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</si>
  <si>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</si>
  <si>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</si>
  <si>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</si>
  <si>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</si>
  <si>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</si>
  <si>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</si>
  <si>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</si>
  <si>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</si>
  <si>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</si>
  <si>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</si>
  <si>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</si>
  <si>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</si>
  <si>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</si>
  <si>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</si>
  <si>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</si>
  <si>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</si>
  <si>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</si>
  <si>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</si>
  <si>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</si>
  <si>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</si>
  <si>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</si>
  <si>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</si>
  <si>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</si>
  <si>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</si>
  <si>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</si>
  <si>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</si>
  <si>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</si>
  <si>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</si>
  <si>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</si>
  <si>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</si>
  <si>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</si>
  <si>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</si>
  <si>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</si>
  <si>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</si>
  <si>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</si>
  <si>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</si>
  <si>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</si>
  <si>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</si>
  <si>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</si>
  <si>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</si>
  <si>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</si>
  <si>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</si>
  <si>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</si>
  <si>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</si>
  <si>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</si>
  <si>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</si>
  <si>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</si>
  <si>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</si>
  <si>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</si>
  <si>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</si>
  <si>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</si>
  <si>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</si>
  <si>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</si>
  <si>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</si>
  <si>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</si>
  <si>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</si>
  <si>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</si>
  <si>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</si>
  <si>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</si>
  <si>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</si>
  <si>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</si>
  <si>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</si>
  <si>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</si>
  <si>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</si>
  <si>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</si>
  <si>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</si>
  <si>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</si>
  <si>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</si>
  <si>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</si>
  <si>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</si>
  <si>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</si>
  <si>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</si>
  <si>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</si>
  <si>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</si>
  <si>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</si>
  <si>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</si>
  <si>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</si>
  <si>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</si>
  <si>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</si>
  <si>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</si>
  <si>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</si>
  <si>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</si>
  <si>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</si>
  <si>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</si>
  <si>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</si>
  <si>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</si>
  <si>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</si>
  <si>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</si>
  <si>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</si>
  <si>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</si>
  <si>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</si>
  <si>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</si>
  <si>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</si>
  <si>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</si>
  <si>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</si>
  <si>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</si>
  <si>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</si>
  <si>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</si>
  <si>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</si>
  <si>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</si>
  <si>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</si>
  <si>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</si>
  <si>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</si>
  <si>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</si>
  <si>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</si>
  <si>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</si>
  <si>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</si>
  <si>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</si>
  <si>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</si>
  <si>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</si>
  <si>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</si>
  <si>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</si>
  <si>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</si>
  <si>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</si>
  <si>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</si>
  <si>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</si>
  <si>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</si>
  <si>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</si>
  <si>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</si>
  <si>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</si>
  <si>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</si>
  <si>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</si>
  <si>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</si>
  <si>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</si>
  <si>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</si>
  <si>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</si>
  <si>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</si>
  <si>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</si>
  <si>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</si>
  <si>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</si>
  <si>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</si>
  <si>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</si>
  <si>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</si>
  <si>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</si>
  <si>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</si>
  <si>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</si>
  <si>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</si>
  <si>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</si>
  <si>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</si>
  <si>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</si>
  <si>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</si>
  <si>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</si>
  <si>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</si>
  <si>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</si>
  <si>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</si>
  <si>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</si>
  <si>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</si>
  <si>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</si>
  <si>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</si>
  <si>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</si>
  <si>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</si>
  <si>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</si>
  <si>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</si>
  <si>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</si>
  <si>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</si>
  <si>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</si>
  <si>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</si>
  <si>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</si>
  <si>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</si>
  <si>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</si>
  <si>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</si>
  <si>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</si>
  <si>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</si>
  <si>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</si>
  <si>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</si>
  <si>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</si>
  <si>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</si>
  <si>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</si>
  <si>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</si>
  <si>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</si>
  <si>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</si>
  <si>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</si>
  <si>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</si>
  <si>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</si>
  <si>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</si>
  <si>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</si>
  <si>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</si>
  <si>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</si>
  <si>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</si>
  <si>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</si>
  <si>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</si>
  <si>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</si>
  <si>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</si>
  <si>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</si>
  <si>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</si>
  <si>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</si>
  <si>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</si>
  <si>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</si>
  <si>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</si>
  <si>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</si>
  <si>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</si>
  <si>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</si>
  <si>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</si>
  <si>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</si>
  <si>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</si>
  <si>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</si>
  <si>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</si>
  <si>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</si>
  <si>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</si>
  <si>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</si>
  <si>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</si>
  <si>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</si>
  <si>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</si>
  <si>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</si>
  <si>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</si>
  <si>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</si>
  <si>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</si>
  <si>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</si>
  <si>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</si>
  <si>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</si>
  <si>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</si>
  <si>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</si>
  <si>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</si>
  <si>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</si>
  <si>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</si>
  <si>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</si>
  <si>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</si>
  <si>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</si>
  <si>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</si>
  <si>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</si>
  <si>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</si>
  <si>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</si>
  <si>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</si>
  <si>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</si>
  <si>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</si>
  <si>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</si>
  <si>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</si>
  <si>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</si>
  <si>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</si>
  <si>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</si>
  <si>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</si>
  <si>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</si>
  <si>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</si>
  <si>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</si>
  <si>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</si>
  <si>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</si>
  <si>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</si>
  <si>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</si>
  <si>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</si>
  <si>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</si>
  <si>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</si>
  <si>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</si>
  <si>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</si>
  <si>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</si>
  <si>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</si>
  <si>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</si>
  <si>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</si>
  <si>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</si>
  <si>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</si>
  <si>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</si>
  <si>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</si>
  <si>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</si>
  <si>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</si>
  <si>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</si>
  <si>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</si>
  <si>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</si>
  <si>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</si>
  <si>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</si>
  <si>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</si>
  <si>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</si>
  <si>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</si>
  <si>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</si>
  <si>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</si>
  <si>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</si>
  <si>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</si>
  <si>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</si>
  <si>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</si>
  <si>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</si>
  <si>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</si>
  <si>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</si>
  <si>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</si>
  <si>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</si>
  <si>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</si>
  <si>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</si>
  <si>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</si>
  <si>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</si>
  <si>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</si>
  <si>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</si>
  <si>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</si>
  <si>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</si>
  <si>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</si>
  <si>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</si>
  <si>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</si>
  <si>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</si>
  <si>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</si>
  <si>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</si>
  <si>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</si>
  <si>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</si>
  <si>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</si>
  <si>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</si>
  <si>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</si>
  <si>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</si>
  <si>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</si>
  <si>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</si>
  <si>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</si>
  <si>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</si>
  <si>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</si>
  <si>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</si>
  <si>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</si>
  <si>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</si>
  <si>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</si>
  <si>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</si>
  <si>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</si>
  <si>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</si>
  <si>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</si>
  <si>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</si>
  <si>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</si>
  <si>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</si>
  <si>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</si>
  <si>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</si>
  <si>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</si>
  <si>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</si>
  <si>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</si>
  <si>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</si>
  <si>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</si>
  <si>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</si>
  <si>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</si>
  <si>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</si>
  <si>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</si>
  <si>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</si>
  <si>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</si>
  <si>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</si>
  <si>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</si>
  <si>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</si>
  <si>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</si>
  <si>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</si>
  <si>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</si>
  <si>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</si>
  <si>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</si>
  <si>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</si>
  <si>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</si>
  <si>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</si>
  <si>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</si>
  <si>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</si>
  <si>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</si>
  <si>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</si>
  <si>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</si>
  <si>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</si>
  <si>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</si>
  <si>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</si>
  <si>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</si>
  <si>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</si>
  <si>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</si>
  <si>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</si>
  <si>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</si>
  <si>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</si>
  <si>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</si>
  <si>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</si>
  <si>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</si>
  <si>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</si>
  <si>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</si>
  <si>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</si>
  <si>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</si>
  <si>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</si>
  <si>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</si>
  <si>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</si>
  <si>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</si>
  <si>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</si>
  <si>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</si>
  <si>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</si>
  <si>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</si>
  <si>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</si>
  <si>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</si>
  <si>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</si>
  <si>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</si>
  <si>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</si>
  <si>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</si>
  <si>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</si>
  <si>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</si>
  <si>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</si>
  <si>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</si>
  <si>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</si>
  <si>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</si>
  <si>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</si>
  <si>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</si>
  <si>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</si>
  <si>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</si>
  <si>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</si>
  <si>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</si>
  <si>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</si>
  <si>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</si>
  <si>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</si>
  <si>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</si>
  <si>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</si>
  <si>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</si>
  <si>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</si>
  <si>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</si>
  <si>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</si>
  <si>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</si>
  <si>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</si>
  <si>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</si>
  <si>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</si>
  <si>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</si>
  <si>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</si>
  <si>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</si>
  <si>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</si>
  <si>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</si>
  <si>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</si>
  <si>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</si>
  <si>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</si>
  <si>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</si>
  <si>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</si>
  <si>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</si>
  <si>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</si>
  <si>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</si>
  <si>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</si>
  <si>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</si>
  <si>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</si>
  <si>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</si>
  <si>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</si>
  <si>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</si>
  <si>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</si>
  <si>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</si>
  <si>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</si>
  <si>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</si>
  <si>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</si>
  <si>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</si>
  <si>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</si>
  <si>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</si>
  <si>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</si>
  <si>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</si>
  <si>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</si>
  <si>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</si>
  <si>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</si>
  <si>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</si>
  <si>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</si>
  <si>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</si>
  <si>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</si>
  <si>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</si>
  <si>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</si>
  <si>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</si>
  <si>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</si>
  <si>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</si>
  <si>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</si>
  <si>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</si>
  <si>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</si>
  <si>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</si>
  <si>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</si>
  <si>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</si>
  <si>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</si>
  <si>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</si>
  <si>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</si>
  <si>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</si>
  <si>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</si>
  <si>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</si>
  <si>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</si>
  <si>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</si>
  <si>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</si>
  <si>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</si>
  <si>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</si>
  <si>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</si>
  <si>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</si>
  <si>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</si>
  <si>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</si>
  <si>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</si>
  <si>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</si>
  <si>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</si>
  <si>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</si>
  <si>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</si>
  <si>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</si>
  <si>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</si>
  <si>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</si>
  <si>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</si>
  <si>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</si>
  <si>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</si>
  <si>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</si>
  <si>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</si>
  <si>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</si>
  <si>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</si>
  <si>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</si>
  <si>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</si>
  <si>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</si>
  <si>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</si>
  <si>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</si>
  <si>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</si>
  <si>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</si>
  <si>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</si>
  <si>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</si>
  <si>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</si>
  <si>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</si>
  <si>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</si>
  <si>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</si>
  <si>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</si>
  <si>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</si>
  <si>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</si>
  <si>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</si>
  <si>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</si>
  <si>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</si>
  <si>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</si>
  <si>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</si>
  <si>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</si>
  <si>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</si>
  <si>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</si>
  <si>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</si>
  <si>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</si>
  <si>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</si>
  <si>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</si>
  <si>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</si>
  <si>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</si>
  <si>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</si>
  <si>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</si>
  <si>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</si>
  <si>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</si>
  <si>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</si>
  <si>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</si>
  <si>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</si>
  <si>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</si>
  <si>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</si>
  <si>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</si>
  <si>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</si>
  <si>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</si>
  <si>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</si>
  <si>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</si>
  <si>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</si>
  <si>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</si>
  <si>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</si>
  <si>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</si>
  <si>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</si>
  <si>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</si>
  <si>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</si>
  <si>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</si>
  <si>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</si>
  <si>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</si>
  <si>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</si>
  <si>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</si>
  <si>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</si>
  <si>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</si>
  <si>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</si>
  <si>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</si>
  <si>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</si>
  <si>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</si>
  <si>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</si>
  <si>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</si>
  <si>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</si>
  <si>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</si>
  <si>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</si>
  <si>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</si>
  <si>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</si>
  <si>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</si>
  <si>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</si>
  <si>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</si>
  <si>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</si>
  <si>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</si>
  <si>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</si>
  <si>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</si>
  <si>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</si>
  <si>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</si>
  <si>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</si>
  <si>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</si>
  <si>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</si>
  <si>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</si>
  <si>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</si>
  <si>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</si>
  <si>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</si>
  <si>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</si>
  <si>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</si>
  <si>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</si>
  <si>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</si>
  <si>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</si>
  <si>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</si>
  <si>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</si>
  <si>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</si>
  <si>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</si>
  <si>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</si>
  <si>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</si>
  <si>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</si>
  <si>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</si>
  <si>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</si>
  <si>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</si>
  <si>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</si>
  <si>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</si>
  <si>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</si>
  <si>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</si>
  <si>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</si>
  <si>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</si>
  <si>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</si>
  <si>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</si>
  <si>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</si>
  <si>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</si>
  <si>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</si>
  <si>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</si>
  <si>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</si>
  <si>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</si>
  <si>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</si>
  <si>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</si>
  <si>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</si>
  <si>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</si>
  <si>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</si>
  <si>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</si>
  <si>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</si>
  <si>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</si>
  <si>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</si>
  <si>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</si>
  <si>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</si>
  <si>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</si>
  <si>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</si>
  <si>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</si>
  <si>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</si>
  <si>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</si>
  <si>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</si>
  <si>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</si>
  <si>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</si>
  <si>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</si>
  <si>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</si>
  <si>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</si>
  <si>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</si>
  <si>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</si>
  <si>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</si>
  <si>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</si>
  <si>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</si>
  <si>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</si>
  <si>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</si>
  <si>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</si>
  <si>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</si>
  <si>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</si>
  <si>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</si>
  <si>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</si>
  <si>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</si>
  <si>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</si>
  <si>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</si>
  <si>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</si>
  <si>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</si>
  <si>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</si>
  <si>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</si>
  <si>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</si>
  <si>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</si>
  <si>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</si>
  <si>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</si>
  <si>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</si>
  <si>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</si>
  <si>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</si>
  <si>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</si>
  <si>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</si>
  <si>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</si>
  <si>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</si>
  <si>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</si>
  <si>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</si>
  <si>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</si>
  <si>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</si>
  <si>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</si>
  <si>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</si>
  <si>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</si>
  <si>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</si>
  <si>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</si>
  <si>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</si>
  <si>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</si>
  <si>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</si>
  <si>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</si>
  <si>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</si>
  <si>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</si>
  <si>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</si>
  <si>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</si>
  <si>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</si>
  <si>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</si>
  <si>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</si>
  <si>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</si>
  <si>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</si>
  <si>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</si>
  <si>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</si>
  <si>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</si>
  <si>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</si>
  <si>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</si>
  <si>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</si>
  <si>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</si>
  <si>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</si>
  <si>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</si>
  <si>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</si>
  <si>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</si>
  <si>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</si>
  <si>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</si>
  <si>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</si>
  <si>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</si>
  <si>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</si>
  <si>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</si>
  <si>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</si>
  <si>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</si>
  <si>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</si>
  <si>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</si>
  <si>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</si>
  <si>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</si>
  <si>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</si>
  <si>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</si>
  <si>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</si>
  <si>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</si>
  <si>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</si>
  <si>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</si>
  <si>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</si>
  <si>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</si>
  <si>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</si>
  <si>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</si>
  <si>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</si>
  <si>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</si>
  <si>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</si>
  <si>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</si>
  <si>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</si>
  <si>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</si>
  <si>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</si>
  <si>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</si>
  <si>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</si>
  <si>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</si>
  <si>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</si>
  <si>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</si>
  <si>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</si>
  <si>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</si>
  <si>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</si>
  <si>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</si>
  <si>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</si>
  <si>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</si>
  <si>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</si>
  <si>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</si>
  <si>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</si>
  <si>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</si>
  <si>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</si>
  <si>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</si>
  <si>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</si>
  <si>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</si>
  <si>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</si>
  <si>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</si>
  <si>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</si>
  <si>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</si>
  <si>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</si>
  <si>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</si>
  <si>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</si>
  <si>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</si>
  <si>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</si>
  <si>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</si>
  <si>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</si>
  <si>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</si>
  <si>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</si>
  <si>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</si>
  <si>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</si>
  <si>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</si>
  <si>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</si>
  <si>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</si>
  <si>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</si>
  <si>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</si>
  <si>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</si>
  <si>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</si>
  <si>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</si>
  <si>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</si>
  <si>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</si>
  <si>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</si>
  <si>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</si>
  <si>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</si>
  <si>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</si>
  <si>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</si>
  <si>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</si>
  <si>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</si>
  <si>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</si>
  <si>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</si>
  <si>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</si>
  <si>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</si>
  <si>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</si>
  <si>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</si>
  <si>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</si>
  <si>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</si>
  <si>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</si>
  <si>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</si>
  <si>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</si>
  <si>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</si>
  <si>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</si>
  <si>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</si>
  <si>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</si>
  <si>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</si>
  <si>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</si>
  <si>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</si>
  <si>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</si>
  <si>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</si>
  <si>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</si>
  <si>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</si>
  <si>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</si>
  <si>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</si>
  <si>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</si>
  <si>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</si>
  <si>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</si>
  <si>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</si>
  <si>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</si>
  <si>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</si>
  <si>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</si>
  <si>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</si>
  <si>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</si>
  <si>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</si>
  <si>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</si>
  <si>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</si>
  <si>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</si>
  <si>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</si>
  <si>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</si>
  <si>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</si>
  <si>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</si>
  <si>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</si>
  <si>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</si>
  <si>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</si>
  <si>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</si>
  <si>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</si>
  <si>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</si>
  <si>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</si>
  <si>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</si>
  <si>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</si>
  <si>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</si>
  <si>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</si>
  <si>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</si>
  <si>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</si>
  <si>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</si>
  <si>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</si>
  <si>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</si>
  <si>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</si>
  <si>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</si>
  <si>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</si>
  <si>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</si>
  <si>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</si>
  <si>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</si>
  <si>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</si>
  <si>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</si>
  <si>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</si>
  <si>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</si>
  <si>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</si>
  <si>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</si>
  <si>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</si>
  <si>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</si>
  <si>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</si>
  <si>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</si>
  <si>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</si>
  <si>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</si>
  <si>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</si>
  <si>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</si>
  <si>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</si>
  <si>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</si>
  <si>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</si>
  <si>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</si>
  <si>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</si>
  <si>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</si>
  <si>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</si>
  <si>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</si>
  <si>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</si>
  <si>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</si>
  <si>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</si>
  <si>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</si>
  <si>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</si>
  <si>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</si>
  <si>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</si>
  <si>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</si>
  <si>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</si>
  <si>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</si>
  <si>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</si>
  <si>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</si>
  <si>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</si>
  <si>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</si>
  <si>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</si>
  <si>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</si>
  <si>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</si>
  <si>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</si>
  <si>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</si>
  <si>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</si>
  <si>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</si>
  <si>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</si>
  <si>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</si>
  <si>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</si>
  <si>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</si>
  <si>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</si>
  <si>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</si>
  <si>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</si>
  <si>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</si>
  <si>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</si>
  <si>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</si>
  <si>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</si>
  <si>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</si>
  <si>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</si>
  <si>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</si>
  <si>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</si>
  <si>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</si>
  <si>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</si>
  <si>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</si>
  <si>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</si>
  <si>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</si>
  <si>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</si>
  <si>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</si>
  <si>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</si>
  <si>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</si>
  <si>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</si>
  <si>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</si>
  <si>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</si>
  <si>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</si>
  <si>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</si>
  <si>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</si>
  <si>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</si>
  <si>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</si>
  <si>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</si>
  <si>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</si>
  <si>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</si>
  <si>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</si>
  <si>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</si>
  <si>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</si>
  <si>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</si>
  <si>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</si>
  <si>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</si>
  <si>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</si>
  <si>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</si>
  <si>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</si>
  <si>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</si>
  <si>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</si>
  <si>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</si>
  <si>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</si>
  <si>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</si>
  <si>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</si>
  <si>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</si>
  <si>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</si>
  <si>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</si>
  <si>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</si>
  <si>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</si>
  <si>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</si>
  <si>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</si>
  <si>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</si>
  <si>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</si>
  <si>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</si>
  <si>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</si>
  <si>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</si>
  <si>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</si>
  <si>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</si>
  <si>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</si>
  <si>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</si>
  <si>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</si>
  <si>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</si>
  <si>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</si>
  <si>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</si>
  <si>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</si>
  <si>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</si>
  <si>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</si>
  <si>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</si>
  <si>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</si>
  <si>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</si>
  <si>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</si>
  <si>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</si>
  <si>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</si>
  <si>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</si>
  <si>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</si>
  <si>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</si>
  <si>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</si>
  <si>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</si>
  <si>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</si>
  <si>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</si>
  <si>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</si>
  <si>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</si>
  <si>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</si>
  <si>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</si>
  <si>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</si>
  <si>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</si>
  <si>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</si>
  <si>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</si>
  <si>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</si>
  <si>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</si>
  <si>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</si>
  <si>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</si>
  <si>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</si>
  <si>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</si>
  <si>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</si>
  <si>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</si>
  <si>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</si>
  <si>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</si>
  <si>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</si>
  <si>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</si>
  <si>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</si>
  <si>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</si>
  <si>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</si>
  <si>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</si>
  <si>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</si>
  <si>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</si>
  <si>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</si>
  <si>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</si>
  <si>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</si>
  <si>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</si>
  <si>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</si>
  <si>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</si>
  <si>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</si>
  <si>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</si>
  <si>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</si>
  <si>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</si>
  <si>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</si>
  <si>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</si>
  <si>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</si>
  <si>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</si>
  <si>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</si>
  <si>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</si>
  <si>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</si>
  <si>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</si>
  <si>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</si>
  <si>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</si>
  <si>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</si>
  <si>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</si>
  <si>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</si>
  <si>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</si>
  <si>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</si>
  <si>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</si>
  <si>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</si>
  <si>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</si>
  <si>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</si>
  <si>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</si>
  <si>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</si>
  <si>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</si>
  <si>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</si>
  <si>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</si>
  <si>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</si>
  <si>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</si>
  <si>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</si>
  <si>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</si>
  <si>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</si>
  <si>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</si>
  <si>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</si>
  <si>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</si>
  <si>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</si>
  <si>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</si>
  <si>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</si>
  <si>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</si>
  <si>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</si>
  <si>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</si>
  <si>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</si>
  <si>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</si>
  <si>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</si>
  <si>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</si>
  <si>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</si>
  <si>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</si>
  <si>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</si>
  <si>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</si>
  <si>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</si>
  <si>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</si>
  <si>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</si>
  <si>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</si>
  <si>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</si>
  <si>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</si>
  <si>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</si>
  <si>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</si>
  <si>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</si>
  <si>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</si>
  <si>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</si>
  <si>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</si>
  <si>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</si>
  <si>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</si>
  <si>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</si>
  <si>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</si>
  <si>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</si>
  <si>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</si>
  <si>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</si>
  <si>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</si>
  <si>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</si>
  <si>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</si>
  <si>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</si>
  <si>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</si>
  <si>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</si>
  <si>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</si>
  <si>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</si>
  <si>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</si>
  <si>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</si>
  <si>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</si>
  <si>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</si>
  <si>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</si>
  <si>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</si>
  <si>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</si>
  <si>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</si>
  <si>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</si>
  <si>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</si>
  <si>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</si>
  <si>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</si>
  <si>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</si>
  <si>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</si>
  <si>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</si>
  <si>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</si>
  <si>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</si>
  <si>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</si>
  <si>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</si>
  <si>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</si>
  <si>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</si>
  <si>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</si>
  <si>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</si>
  <si>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</si>
  <si>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</si>
  <si>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</si>
  <si>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</si>
  <si>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</si>
  <si>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</si>
  <si>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</si>
  <si>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</si>
  <si>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</si>
  <si>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</si>
  <si>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</si>
  <si>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</si>
  <si>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</si>
  <si>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</si>
  <si>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</si>
  <si>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</si>
  <si>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</si>
  <si>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</si>
  <si>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</si>
  <si>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</si>
  <si>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</si>
  <si>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</si>
  <si>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</si>
  <si>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</si>
  <si>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</si>
  <si>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</si>
  <si>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</si>
  <si>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</si>
  <si>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</si>
  <si>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</si>
  <si>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</si>
  <si>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</si>
  <si>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</si>
  <si>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</si>
  <si>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</si>
  <si>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</si>
  <si>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</si>
  <si>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</si>
  <si>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</si>
  <si>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</si>
  <si>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</si>
  <si>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</si>
  <si>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</si>
  <si>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</si>
  <si>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</si>
  <si>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</si>
  <si>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</si>
  <si>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</si>
  <si>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</si>
  <si>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</si>
  <si>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</si>
  <si>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</si>
  <si>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</si>
  <si>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</si>
  <si>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</si>
  <si>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</si>
  <si>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</si>
  <si>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</si>
  <si>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</si>
  <si>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</si>
  <si>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</si>
  <si>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</si>
  <si>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</si>
  <si>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</si>
  <si>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</si>
  <si>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</si>
  <si>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</si>
  <si>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</si>
  <si>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</si>
  <si>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</si>
  <si>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</si>
  <si>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</si>
  <si>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</si>
  <si>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</si>
  <si>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</si>
  <si>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</si>
  <si>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</si>
  <si>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</si>
  <si>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</si>
  <si>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</si>
  <si>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</si>
  <si>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</si>
  <si>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</si>
  <si>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</si>
  <si>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</si>
  <si>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</si>
  <si>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</si>
  <si>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</si>
  <si>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</si>
  <si>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</si>
  <si>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</si>
  <si>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</si>
  <si>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</si>
  <si>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</si>
  <si>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</si>
  <si>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</si>
  <si>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</si>
  <si>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</si>
  <si>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</si>
  <si>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</si>
  <si>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</si>
  <si>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</si>
  <si>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</si>
  <si>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</si>
  <si>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</si>
  <si>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</si>
  <si>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</si>
  <si>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</si>
  <si>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</si>
  <si>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</si>
  <si>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</si>
  <si>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</si>
  <si>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</si>
  <si>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</si>
  <si>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</si>
  <si>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</si>
  <si>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</si>
  <si>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</si>
  <si>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</si>
  <si>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</si>
  <si>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</si>
  <si>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</si>
  <si>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</si>
  <si>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</si>
  <si>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</si>
  <si>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</si>
  <si>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</si>
  <si>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</si>
  <si>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</si>
  <si>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</si>
  <si>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</si>
  <si>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</si>
  <si>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</si>
  <si>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</si>
  <si>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</si>
  <si>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</si>
  <si>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</si>
  <si>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</si>
  <si>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</si>
  <si>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</si>
  <si>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</si>
  <si>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</si>
  <si>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</si>
  <si>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</si>
  <si>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</si>
  <si>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</si>
  <si>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</si>
  <si>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</si>
  <si>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</si>
  <si>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</si>
  <si>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</si>
  <si>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</si>
  <si>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</si>
  <si>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</si>
  <si>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</si>
  <si>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</si>
  <si>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</si>
  <si>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</si>
  <si>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</si>
  <si>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</si>
  <si>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</si>
  <si>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</si>
  <si>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</si>
  <si>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</si>
  <si>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</si>
  <si>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</si>
  <si>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</si>
  <si>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</si>
  <si>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</si>
  <si>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</si>
  <si>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</si>
  <si>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</si>
  <si>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</si>
  <si>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</si>
  <si>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</si>
  <si>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</si>
  <si>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</si>
  <si>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</si>
  <si>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</si>
  <si>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</si>
  <si>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</si>
  <si>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</si>
  <si>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</si>
  <si>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</si>
  <si>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</si>
  <si>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</si>
  <si>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</si>
  <si>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</si>
  <si>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</si>
  <si>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</si>
  <si>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</si>
  <si>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</si>
  <si>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</si>
  <si>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</si>
  <si>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</si>
  <si>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</si>
  <si>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</si>
  <si>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</si>
  <si>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</si>
  <si>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</si>
  <si>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</si>
  <si>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</si>
  <si>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</si>
  <si>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</si>
  <si>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</si>
  <si>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</si>
  <si>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</si>
  <si>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</si>
  <si>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</si>
  <si>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</si>
  <si>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</si>
  <si>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</si>
  <si>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</si>
  <si>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</si>
  <si>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</si>
  <si>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</si>
  <si>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</si>
  <si>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</si>
  <si>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</si>
  <si>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</si>
  <si>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</si>
  <si>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</si>
  <si>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</si>
  <si>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</si>
  <si>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</si>
  <si>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</si>
  <si>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</si>
  <si>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</si>
  <si>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</si>
  <si>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</si>
  <si>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</si>
  <si>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</si>
  <si>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</si>
  <si>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</si>
  <si>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</si>
  <si>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</si>
  <si>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</si>
  <si>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</si>
  <si>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</si>
  <si>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</si>
  <si>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</si>
  <si>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</si>
  <si>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</si>
  <si>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</si>
  <si>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</si>
  <si>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</si>
  <si>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</si>
  <si>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</si>
  <si>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</si>
  <si>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</si>
  <si>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</si>
  <si>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</si>
  <si>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</si>
  <si>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</si>
  <si>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</si>
  <si>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</si>
  <si>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</si>
  <si>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</si>
  <si>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</si>
  <si>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</si>
  <si>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</si>
  <si>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</si>
  <si>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</si>
  <si>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</si>
  <si>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</si>
  <si>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</si>
  <si>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</si>
  <si>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</si>
  <si>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</si>
  <si>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</si>
  <si>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</si>
  <si>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</si>
  <si>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</si>
  <si>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</si>
  <si>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</si>
  <si>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</si>
  <si>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</si>
  <si>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</si>
  <si>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</si>
  <si>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</si>
  <si>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</si>
  <si>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</si>
  <si>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</si>
  <si>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</si>
  <si>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</si>
  <si>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</si>
  <si>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</si>
  <si>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</si>
  <si>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</si>
  <si>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</si>
  <si>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</si>
  <si>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</si>
  <si>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</si>
  <si>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</si>
  <si>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</si>
  <si>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</si>
  <si>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</si>
  <si>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</si>
  <si>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</si>
  <si>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</si>
  <si>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</si>
  <si>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</si>
  <si>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</si>
  <si>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</si>
  <si>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</si>
  <si>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</si>
  <si>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</si>
  <si>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</si>
  <si>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</si>
  <si>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</si>
  <si>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</si>
  <si>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</si>
  <si>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</si>
  <si>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</si>
  <si>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</si>
  <si>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</si>
  <si>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</si>
  <si>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</si>
  <si>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</si>
  <si>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</si>
  <si>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</si>
  <si>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</si>
  <si>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</si>
  <si>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</si>
  <si>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</si>
  <si>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</si>
  <si>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</si>
  <si>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</si>
  <si>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</si>
  <si>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</si>
  <si>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</si>
  <si>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</si>
  <si>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</si>
  <si>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</si>
  <si>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</si>
  <si>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</si>
  <si>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</si>
  <si>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</si>
  <si>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</si>
  <si>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</si>
  <si>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</si>
  <si>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</si>
  <si>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</si>
  <si>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</si>
  <si>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</si>
  <si>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</si>
  <si>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</si>
  <si>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</si>
  <si>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</si>
  <si>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</si>
  <si>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</si>
  <si>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</si>
  <si>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</si>
  <si>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</si>
  <si>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</si>
  <si>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</si>
  <si>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</si>
  <si>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</si>
  <si>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</si>
  <si>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</si>
  <si>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</si>
  <si>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</si>
  <si>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</si>
  <si>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</si>
  <si>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</si>
  <si>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</si>
  <si>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</si>
  <si>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</si>
  <si>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</si>
  <si>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</si>
  <si>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</si>
  <si>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</si>
  <si>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</si>
  <si>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</si>
  <si>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</si>
  <si>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</si>
  <si>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</si>
  <si>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</si>
  <si>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</si>
  <si>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</si>
  <si>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</si>
  <si>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</si>
  <si>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</si>
  <si>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</si>
  <si>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</si>
  <si>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</si>
  <si>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</si>
  <si>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</si>
  <si>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</si>
  <si>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</si>
  <si>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</si>
  <si>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</si>
  <si>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</si>
  <si>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</si>
  <si>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</si>
  <si>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</si>
  <si>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</si>
  <si>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</si>
  <si>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</si>
  <si>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</si>
  <si>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</si>
  <si>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</si>
  <si>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</si>
  <si>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</si>
  <si>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</si>
  <si>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</si>
  <si>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</si>
  <si>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</si>
  <si>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</si>
  <si>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</si>
  <si>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</si>
  <si>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</si>
  <si>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</si>
  <si>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</si>
  <si>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</si>
  <si>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</si>
  <si>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</si>
  <si>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</si>
  <si>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</si>
  <si>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</si>
  <si>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</si>
  <si>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</si>
  <si>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</si>
  <si>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</si>
  <si>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</si>
  <si>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</si>
  <si>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</si>
  <si>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</si>
  <si>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</si>
  <si>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</si>
  <si>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</si>
  <si>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</si>
  <si>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</si>
  <si>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</si>
  <si>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</si>
  <si>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</si>
  <si>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</si>
  <si>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</si>
  <si>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</si>
  <si>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</si>
  <si>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</si>
  <si>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</si>
  <si>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</si>
  <si>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</si>
  <si>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</si>
  <si>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</si>
  <si>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</si>
  <si>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</si>
  <si>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</si>
  <si>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</si>
  <si>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</si>
  <si>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</si>
  <si>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</si>
  <si>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</si>
  <si>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</si>
  <si>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</si>
  <si>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</si>
  <si>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</si>
  <si>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</si>
  <si>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</si>
  <si>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</si>
  <si>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</si>
  <si>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</si>
  <si>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</si>
  <si>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</si>
  <si>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</si>
  <si>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</si>
  <si>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</si>
  <si>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</si>
  <si>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</si>
  <si>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</si>
  <si>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</si>
  <si>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</si>
  <si>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</si>
  <si>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</si>
  <si>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</si>
  <si>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</si>
  <si>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</si>
  <si>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</si>
  <si>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</si>
  <si>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</si>
  <si>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</si>
  <si>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</si>
  <si>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</si>
  <si>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</si>
  <si>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</si>
  <si>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</si>
  <si>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</si>
  <si>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</si>
  <si>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</si>
  <si>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</si>
  <si>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</si>
  <si>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</si>
  <si>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</si>
  <si>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</si>
  <si>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</si>
  <si>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</si>
  <si>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</si>
  <si>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</si>
  <si>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</si>
  <si>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</si>
  <si>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</si>
  <si>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</si>
  <si>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</si>
  <si>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</si>
  <si>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</si>
  <si>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</si>
  <si>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</si>
  <si>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</si>
  <si>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</si>
  <si>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</si>
  <si>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</si>
  <si>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</si>
  <si>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</si>
  <si>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</si>
  <si>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</si>
  <si>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</si>
  <si>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</si>
  <si>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</si>
  <si>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</si>
  <si>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</si>
  <si>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</si>
  <si>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</si>
  <si>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</si>
  <si>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</si>
  <si>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</si>
  <si>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</si>
  <si>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</si>
  <si>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</si>
  <si>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</si>
  <si>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</si>
  <si>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</si>
  <si>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</si>
  <si>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</si>
  <si>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</si>
  <si>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</si>
  <si>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</si>
  <si>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</si>
  <si>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</si>
  <si>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</si>
  <si>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</si>
  <si>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</si>
  <si>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</si>
  <si>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</si>
  <si>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</si>
  <si>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</si>
  <si>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</si>
  <si>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</si>
  <si>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</si>
  <si>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</si>
  <si>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</si>
  <si>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</si>
  <si>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</si>
  <si>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</si>
  <si>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</si>
  <si>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</si>
  <si>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</si>
  <si>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</si>
  <si>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</si>
  <si>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</si>
  <si>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</si>
  <si>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</si>
  <si>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</si>
  <si>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</si>
  <si>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</si>
  <si>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</si>
  <si>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</si>
  <si>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</si>
  <si>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</si>
  <si>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</si>
  <si>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</si>
  <si>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</si>
  <si>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</si>
  <si>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</si>
  <si>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</si>
  <si>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</si>
  <si>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</si>
  <si>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</si>
  <si>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</si>
  <si>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</si>
  <si>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</si>
  <si>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</si>
  <si>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</si>
  <si>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</si>
  <si>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</si>
  <si>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</si>
  <si>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</si>
  <si>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</si>
  <si>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</si>
  <si>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</si>
  <si>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</si>
  <si>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</si>
  <si>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</si>
  <si>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</si>
  <si>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</si>
  <si>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</si>
  <si>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</si>
  <si>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</si>
  <si>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</si>
  <si>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</si>
  <si>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</si>
  <si>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</si>
  <si>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</si>
  <si>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</si>
  <si>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</si>
  <si>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</si>
  <si>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</si>
  <si>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</si>
  <si>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</si>
  <si>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</si>
  <si>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</si>
  <si>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</si>
  <si>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</si>
  <si>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</si>
  <si>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</si>
  <si>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</si>
  <si>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</si>
  <si>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</si>
  <si>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</si>
  <si>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</si>
  <si>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</si>
  <si>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</si>
  <si>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</si>
  <si>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</si>
  <si>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</si>
  <si>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</si>
  <si>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</si>
  <si>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</si>
  <si>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</si>
  <si>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</si>
  <si>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</si>
  <si>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</si>
  <si>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</si>
  <si>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</si>
  <si>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</si>
  <si>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</si>
  <si>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</si>
  <si>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</si>
  <si>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</si>
  <si>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</si>
  <si>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</si>
  <si>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</si>
  <si>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</si>
  <si>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</si>
  <si>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</si>
  <si>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</si>
  <si>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</si>
  <si>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</si>
  <si>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</si>
  <si>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</si>
  <si>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</si>
  <si>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</si>
  <si>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</si>
  <si>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</si>
  <si>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</si>
  <si>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</si>
  <si>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</si>
  <si>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</si>
  <si>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</si>
  <si>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</si>
  <si>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</si>
  <si>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</si>
  <si>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</si>
  <si>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</si>
  <si>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</si>
  <si>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</si>
  <si>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</si>
  <si>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</si>
  <si>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</si>
  <si>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</si>
  <si>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</si>
  <si>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</si>
  <si>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</si>
  <si>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</si>
  <si>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</si>
  <si>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</si>
  <si>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</si>
  <si>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</si>
  <si>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</si>
  <si>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</si>
  <si>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</si>
  <si>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</si>
  <si>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</si>
  <si>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</si>
  <si>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</si>
  <si>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</si>
  <si>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</si>
  <si>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</si>
  <si>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</si>
  <si>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</si>
  <si>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</si>
  <si>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</si>
  <si>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</si>
  <si>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</si>
  <si>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</si>
  <si>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</si>
  <si>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</si>
  <si>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</si>
  <si>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</si>
  <si>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</si>
  <si>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</si>
  <si>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</si>
  <si>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</si>
  <si>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</si>
  <si>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</si>
  <si>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</si>
  <si>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</si>
  <si>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</si>
  <si>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</si>
  <si>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</si>
  <si>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</si>
  <si>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</si>
  <si>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</si>
  <si>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</si>
  <si>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</si>
  <si>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</si>
  <si>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</si>
  <si>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</si>
  <si>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</si>
  <si>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</si>
  <si>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</si>
  <si>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</si>
  <si>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</si>
  <si>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</si>
  <si>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</si>
  <si>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</si>
  <si>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</si>
  <si>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</si>
  <si>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</si>
  <si>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</si>
  <si>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</si>
  <si>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</si>
  <si>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</si>
  <si>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</si>
  <si>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</si>
  <si>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</si>
  <si>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</si>
  <si>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</si>
  <si>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</si>
  <si>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</si>
  <si>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</si>
  <si>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</si>
  <si>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</si>
  <si>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</si>
  <si>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</si>
  <si>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</si>
  <si>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</si>
  <si>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</si>
  <si>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</si>
  <si>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</si>
  <si>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</si>
  <si>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</si>
  <si>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</si>
  <si>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</si>
  <si>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</si>
  <si>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</si>
  <si>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</si>
  <si>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</si>
  <si>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</si>
  <si>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</si>
  <si>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</si>
  <si>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</si>
  <si>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</si>
  <si>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</si>
  <si>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</si>
  <si>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</si>
  <si>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</si>
  <si>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</si>
  <si>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</si>
  <si>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</si>
  <si>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</si>
  <si>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</si>
  <si>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</si>
  <si>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</si>
  <si>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</si>
  <si>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</si>
  <si>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</si>
  <si>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</si>
  <si>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</si>
  <si>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</si>
  <si>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</si>
  <si>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</si>
  <si>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</si>
  <si>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</si>
  <si>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</si>
  <si>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</si>
  <si>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</si>
  <si>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</si>
  <si>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</si>
  <si>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</si>
  <si>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</si>
  <si>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</si>
  <si>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</si>
  <si>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</si>
  <si>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</si>
  <si>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</si>
  <si>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</si>
  <si>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</si>
  <si>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</si>
  <si>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</si>
  <si>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</si>
  <si>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</si>
  <si>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</si>
  <si>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</si>
  <si>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</si>
  <si>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</si>
  <si>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</si>
  <si>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</si>
  <si>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</si>
  <si>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</si>
  <si>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</si>
  <si>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</si>
  <si>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</si>
  <si>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</si>
  <si>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</si>
  <si>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</si>
  <si>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</si>
  <si>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</si>
  <si>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</si>
  <si>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</si>
  <si>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</si>
  <si>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</si>
  <si>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</si>
  <si>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</si>
  <si>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</si>
  <si>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</si>
  <si>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</si>
  <si>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</si>
  <si>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</si>
  <si>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</si>
  <si>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</si>
  <si>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</si>
  <si>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</si>
  <si>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</si>
  <si>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</si>
  <si>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</si>
  <si>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</si>
  <si>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</si>
  <si>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</si>
  <si>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</si>
  <si>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</si>
  <si>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</si>
  <si>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</si>
  <si>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</si>
  <si>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</si>
  <si>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</si>
  <si>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</si>
  <si>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</si>
  <si>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</si>
  <si>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</si>
  <si>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</si>
  <si>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</si>
  <si>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</si>
  <si>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</si>
  <si>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</si>
  <si>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</si>
  <si>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</si>
  <si>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</si>
  <si>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</si>
  <si>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</si>
  <si>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</si>
  <si>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</si>
  <si>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</si>
  <si>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</si>
  <si>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</si>
  <si>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</si>
  <si>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</si>
  <si>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</si>
  <si>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</si>
  <si>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</si>
  <si>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</si>
  <si>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</si>
  <si>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</si>
  <si>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</si>
  <si>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</si>
  <si>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</si>
  <si>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</si>
  <si>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</si>
  <si>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</si>
  <si>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</si>
  <si>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</si>
  <si>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</si>
  <si>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</si>
  <si>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</si>
  <si>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</si>
  <si>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</si>
  <si>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</si>
  <si>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</si>
  <si>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</si>
  <si>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</si>
  <si>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</si>
  <si>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</si>
  <si>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</si>
  <si>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</si>
  <si>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</si>
  <si>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</si>
  <si>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</si>
  <si>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</si>
  <si>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</si>
  <si>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</si>
  <si>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</si>
  <si>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</si>
  <si>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</si>
  <si>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</si>
  <si>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</si>
  <si>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</si>
  <si>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</si>
  <si>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</si>
  <si>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</si>
  <si>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</si>
  <si>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</si>
  <si>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</si>
  <si>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</si>
  <si>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</si>
  <si>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</si>
  <si>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</si>
  <si>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</si>
  <si>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</si>
  <si>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</si>
  <si>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</si>
  <si>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</si>
  <si>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</si>
  <si>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</si>
  <si>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</si>
  <si>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</si>
  <si>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</si>
  <si>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</si>
  <si>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</si>
  <si>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</si>
  <si>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</si>
  <si>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</si>
  <si>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</si>
  <si>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</si>
  <si>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</si>
  <si>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</si>
  <si>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</si>
  <si>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</si>
  <si>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</si>
  <si>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</si>
  <si>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</si>
  <si>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</si>
  <si>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</si>
  <si>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</si>
  <si>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</si>
  <si>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</si>
  <si>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</si>
  <si>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</si>
  <si>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</si>
  <si>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</si>
  <si>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</si>
  <si>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</si>
  <si>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</si>
  <si>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</si>
  <si>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</si>
  <si>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</si>
  <si>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</si>
  <si>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</si>
  <si>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</si>
  <si>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</si>
  <si>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</si>
  <si>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</si>
  <si>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</si>
  <si>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</si>
  <si>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</si>
  <si>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</si>
  <si>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</si>
  <si>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</si>
  <si>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</si>
  <si>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</si>
  <si>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</si>
  <si>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</si>
  <si>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</si>
  <si>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</si>
  <si>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</si>
  <si>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</si>
  <si>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</si>
  <si>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</si>
  <si>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</si>
  <si>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</si>
  <si>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</si>
  <si>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</si>
  <si>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</si>
  <si>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</si>
  <si>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</si>
  <si>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</si>
  <si>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</si>
  <si>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</si>
  <si>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</si>
  <si>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</si>
  <si>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</si>
  <si>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</si>
  <si>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</si>
  <si>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</si>
  <si>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</si>
  <si>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</si>
  <si>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</si>
  <si>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</si>
  <si>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</si>
  <si>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</si>
  <si>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</si>
  <si>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</si>
  <si>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</si>
  <si>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</si>
  <si>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</si>
  <si>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</si>
  <si>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</si>
  <si>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</si>
  <si>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</si>
  <si>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</si>
  <si>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</si>
  <si>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</si>
  <si>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</si>
  <si>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</si>
  <si>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</si>
  <si>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</si>
  <si>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</si>
  <si>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</si>
  <si>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</si>
  <si>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</si>
  <si>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</si>
  <si>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</si>
  <si>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</si>
  <si>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</si>
  <si>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</si>
  <si>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</si>
  <si>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</si>
  <si>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</si>
  <si>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</si>
  <si>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</si>
  <si>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</si>
  <si>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</si>
  <si>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</si>
  <si>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</si>
  <si>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</si>
  <si>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</si>
  <si>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</si>
  <si>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</si>
  <si>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</si>
  <si>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</si>
  <si>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</si>
  <si>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</si>
  <si>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</si>
  <si>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</si>
  <si>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</si>
  <si>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</si>
  <si>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</si>
  <si>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</si>
  <si>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</si>
  <si>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</si>
  <si>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</si>
  <si>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</si>
  <si>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</si>
  <si>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</si>
  <si>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</si>
  <si>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</si>
  <si>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</si>
  <si>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</si>
  <si>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</si>
  <si>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</si>
  <si>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</si>
  <si>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</si>
  <si>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</si>
  <si>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</si>
  <si>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</si>
  <si>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</si>
  <si>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</si>
  <si>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</si>
  <si>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</si>
  <si>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</si>
  <si>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</si>
  <si>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</si>
  <si>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</si>
  <si>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</si>
  <si>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</si>
  <si>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</si>
  <si>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</si>
  <si>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</si>
  <si>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</si>
  <si>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</si>
  <si>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</si>
  <si>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</si>
  <si>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</si>
  <si>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</si>
  <si>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</si>
  <si>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</si>
  <si>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</si>
  <si>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</si>
  <si>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</si>
  <si>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</si>
  <si>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</si>
  <si>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</si>
  <si>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</si>
  <si>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</si>
  <si>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</si>
  <si>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</si>
  <si>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</si>
  <si>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</si>
  <si>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</si>
  <si>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</si>
  <si>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</si>
  <si>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</si>
  <si>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</si>
  <si>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</si>
  <si>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</si>
  <si>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</si>
  <si>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</si>
  <si>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</si>
  <si>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</si>
  <si>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</si>
  <si>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</si>
  <si>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</si>
  <si>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</si>
  <si>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</si>
  <si>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</si>
  <si>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</si>
  <si>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</si>
  <si>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</si>
  <si>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</si>
  <si>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</si>
  <si>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</si>
  <si>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</si>
  <si>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</si>
  <si>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</si>
  <si>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</si>
  <si>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</si>
  <si>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</si>
  <si>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</si>
  <si>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</si>
  <si>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</si>
  <si>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</si>
  <si>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</si>
  <si>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</si>
  <si>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</si>
  <si>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</si>
  <si>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</si>
  <si>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</si>
  <si>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</si>
  <si>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</si>
  <si>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</si>
  <si>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</si>
  <si>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</si>
  <si>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</si>
  <si>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</si>
  <si>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</si>
  <si>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</si>
  <si>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</si>
  <si>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</si>
  <si>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</si>
  <si>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</si>
  <si>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</si>
  <si>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</si>
  <si>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</si>
  <si>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</si>
  <si>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</si>
  <si>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</si>
  <si>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</si>
  <si>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</si>
  <si>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</si>
  <si>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</si>
  <si>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</si>
  <si>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</si>
  <si>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</si>
  <si>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</si>
  <si>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</si>
  <si>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</si>
  <si>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</si>
  <si>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</si>
  <si>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</si>
  <si>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</si>
  <si>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</si>
  <si>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</si>
  <si>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</si>
  <si>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</si>
  <si>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</si>
  <si>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</si>
  <si>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</si>
  <si>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</si>
  <si>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</si>
  <si>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</si>
  <si>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</si>
  <si>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</si>
  <si>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</si>
  <si>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</si>
  <si>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</si>
  <si>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</si>
  <si>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</si>
  <si>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</si>
  <si>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</si>
  <si>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</si>
  <si>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</si>
  <si>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</si>
  <si>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</si>
  <si>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</si>
  <si>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</si>
  <si>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</si>
  <si>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</si>
  <si>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</si>
  <si>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</si>
  <si>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</si>
  <si>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</si>
  <si>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</si>
  <si>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</si>
  <si>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</si>
  <si>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</si>
  <si>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</si>
  <si>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</si>
  <si>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</si>
  <si>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</si>
  <si>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</si>
  <si>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</si>
  <si>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</si>
  <si>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</si>
  <si>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</si>
  <si>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</si>
  <si>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</si>
  <si>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</si>
  <si>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</si>
  <si>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</si>
  <si>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</si>
  <si>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</si>
  <si>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</si>
  <si>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</si>
  <si>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</si>
  <si>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</si>
  <si>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</si>
  <si>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</si>
  <si>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</si>
  <si>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</si>
  <si>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</si>
  <si>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</si>
  <si>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</si>
  <si>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</si>
  <si>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</si>
  <si>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</si>
  <si>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</si>
  <si>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</si>
  <si>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</si>
  <si>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</si>
  <si>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</si>
  <si>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</si>
  <si>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</si>
  <si>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</si>
  <si>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</si>
  <si>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</si>
  <si>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</si>
  <si>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</si>
  <si>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</si>
  <si>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</si>
  <si>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</si>
  <si>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</si>
  <si>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</si>
  <si>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</si>
  <si>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</si>
  <si>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</si>
  <si>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</si>
  <si>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</si>
  <si>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</si>
  <si>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</si>
  <si>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</si>
  <si>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</si>
  <si>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</si>
  <si>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</si>
  <si>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</si>
  <si>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</si>
  <si>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</si>
  <si>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</si>
  <si>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</si>
  <si>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</si>
  <si>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</si>
  <si>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</si>
  <si>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</si>
  <si>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</si>
  <si>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</si>
  <si>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</si>
  <si>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</si>
  <si>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</si>
  <si>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</si>
  <si>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</si>
  <si>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</si>
  <si>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</si>
  <si>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</si>
  <si>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</si>
  <si>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</si>
  <si>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</si>
  <si>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</si>
  <si>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</si>
  <si>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</si>
  <si>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</si>
  <si>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</si>
  <si>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</si>
  <si>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</si>
  <si>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</si>
  <si>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</si>
  <si>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</si>
  <si>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</si>
  <si>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</si>
  <si>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</si>
  <si>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</si>
  <si>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</si>
  <si>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</si>
  <si>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</si>
  <si>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</si>
  <si>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</si>
  <si>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</si>
  <si>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</si>
  <si>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</si>
  <si>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</si>
  <si>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</si>
  <si>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</si>
  <si>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</si>
  <si>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</si>
  <si>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</si>
  <si>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</si>
  <si>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</si>
  <si>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</si>
  <si>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</si>
  <si>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</si>
  <si>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</si>
  <si>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</si>
  <si>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</si>
  <si>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</si>
  <si>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</si>
  <si>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</si>
  <si>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</si>
  <si>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</si>
  <si>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</si>
  <si>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</si>
  <si>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</si>
  <si>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</si>
  <si>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</si>
  <si>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</si>
  <si>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</si>
  <si>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</si>
  <si>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</si>
  <si>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</si>
  <si>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</si>
  <si>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</si>
  <si>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</si>
  <si>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</si>
  <si>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</si>
  <si>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</si>
  <si>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</si>
  <si>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</si>
  <si>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</si>
  <si>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</si>
  <si>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</si>
  <si>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</si>
  <si>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</si>
  <si>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</si>
  <si>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</si>
  <si>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</si>
  <si>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</si>
  <si>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</si>
  <si>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</si>
  <si>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</si>
  <si>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</si>
  <si>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</si>
  <si>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</si>
  <si>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</si>
  <si>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</si>
  <si>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</si>
  <si>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</si>
  <si>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</si>
  <si>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</si>
  <si>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</si>
  <si>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</si>
  <si>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</si>
  <si>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</si>
  <si>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</si>
  <si>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</si>
  <si>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</si>
  <si>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</si>
  <si>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</si>
  <si>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</si>
  <si>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</si>
  <si>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</si>
  <si>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</si>
  <si>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</si>
  <si>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</si>
  <si>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</si>
  <si>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</si>
  <si>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</si>
  <si>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</si>
  <si>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</si>
  <si>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</si>
  <si>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</si>
  <si>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</si>
  <si>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</si>
  <si>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</si>
  <si>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</si>
  <si>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</si>
  <si>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</si>
  <si>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</si>
  <si>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</si>
  <si>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</si>
  <si>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</si>
  <si>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</si>
  <si>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</si>
  <si>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</si>
  <si>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</si>
  <si>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</si>
  <si>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</si>
  <si>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</si>
  <si>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</si>
  <si>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</si>
  <si>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</si>
  <si>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</si>
  <si>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</si>
  <si>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</si>
  <si>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</si>
  <si>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</si>
  <si>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</si>
  <si>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</si>
  <si>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</si>
  <si>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</si>
  <si>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</si>
  <si>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</si>
  <si>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</si>
  <si>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</si>
  <si>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</si>
  <si>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</si>
  <si>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</si>
  <si>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</si>
  <si>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</si>
  <si>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</si>
  <si>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</si>
  <si>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</si>
  <si>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</si>
  <si>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</si>
  <si>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</si>
  <si>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</si>
  <si>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</si>
  <si>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</si>
  <si>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</si>
  <si>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</si>
  <si>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</si>
  <si>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</si>
  <si>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</si>
  <si>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</si>
  <si>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</si>
  <si>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</si>
  <si>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</si>
  <si>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</si>
  <si>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</si>
  <si>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</si>
  <si>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</si>
  <si>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</si>
  <si>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</si>
  <si>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</si>
  <si>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</si>
  <si>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</si>
  <si>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</si>
  <si>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</si>
  <si>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</si>
  <si>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</si>
  <si>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</si>
  <si>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</si>
  <si>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</si>
  <si>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</si>
  <si>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</si>
  <si>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</si>
  <si>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</si>
  <si>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</si>
  <si>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</si>
  <si>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</si>
  <si>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</si>
  <si>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</si>
  <si>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</si>
  <si>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</si>
  <si>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</si>
  <si>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</si>
  <si>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</si>
  <si>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</si>
  <si>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</si>
  <si>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</si>
  <si>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</si>
  <si>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</si>
  <si>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</si>
  <si>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</si>
  <si>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</si>
  <si>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</si>
  <si>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</si>
  <si>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</si>
  <si>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</si>
  <si>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</si>
  <si>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</si>
  <si>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</si>
  <si>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</si>
  <si>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</si>
  <si>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</si>
  <si>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</si>
  <si>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</si>
  <si>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</si>
  <si>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</si>
  <si>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</si>
  <si>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</si>
  <si>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</si>
  <si>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</si>
  <si>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</si>
  <si>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</si>
  <si>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</si>
  <si>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</si>
  <si>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</si>
  <si>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</si>
  <si>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</si>
  <si>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</si>
  <si>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</si>
  <si>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</si>
  <si>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</si>
  <si>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</si>
  <si>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</si>
  <si>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</si>
  <si>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</si>
  <si>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</si>
  <si>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</si>
  <si>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</si>
  <si>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</si>
  <si>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</si>
  <si>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</si>
  <si>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</si>
  <si>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</si>
  <si>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</si>
  <si>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</si>
  <si>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</si>
  <si>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</si>
  <si>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</si>
  <si>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</si>
  <si>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</si>
  <si>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</si>
  <si>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</si>
  <si>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</si>
  <si>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</si>
  <si>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</si>
  <si>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</si>
  <si>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</si>
  <si>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</si>
  <si>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</si>
  <si>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</si>
  <si>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</si>
  <si>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</si>
  <si>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</si>
  <si>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</si>
  <si>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</si>
  <si>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</si>
  <si>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</si>
  <si>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</si>
  <si>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</si>
  <si>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</si>
  <si>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</si>
  <si>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</si>
  <si>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</si>
  <si>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</si>
  <si>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</si>
  <si>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</si>
  <si>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</si>
  <si>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</si>
  <si>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</si>
  <si>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</si>
  <si>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</si>
  <si>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</si>
  <si>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</si>
  <si>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</si>
  <si>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</si>
  <si>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</si>
  <si>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</si>
  <si>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</si>
  <si>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</si>
  <si>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</si>
  <si>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</si>
  <si>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</si>
  <si>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</si>
  <si>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</si>
  <si>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</si>
  <si>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</si>
  <si>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</si>
  <si>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</si>
  <si>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</si>
  <si>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</si>
  <si>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</si>
  <si>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</si>
  <si>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</si>
  <si>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</si>
  <si>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</si>
  <si>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</si>
  <si>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</si>
  <si>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</si>
  <si>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</si>
  <si>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</si>
  <si>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</si>
  <si>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</si>
  <si>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</si>
  <si>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</si>
  <si>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</si>
  <si>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</si>
  <si>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</si>
  <si>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</si>
  <si>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</si>
  <si>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</si>
  <si>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</si>
  <si>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</si>
  <si>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</si>
  <si>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</si>
  <si>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</si>
  <si>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</si>
  <si>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</si>
  <si>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</si>
  <si>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</si>
  <si>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</si>
  <si>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</si>
  <si>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</si>
  <si>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</si>
  <si>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</si>
  <si>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</si>
  <si>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</si>
  <si>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</si>
  <si>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</si>
  <si>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</si>
  <si>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</si>
  <si>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</si>
  <si>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</si>
  <si>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</si>
  <si>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</si>
  <si>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</si>
  <si>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</si>
  <si>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</si>
  <si>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</si>
  <si>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</si>
  <si>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</si>
  <si>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</si>
  <si>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</si>
  <si>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</si>
  <si>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</si>
  <si>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</si>
  <si>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</si>
  <si>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</si>
  <si>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</si>
  <si>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</si>
  <si>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</si>
  <si>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</si>
  <si>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</si>
  <si>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</si>
  <si>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</si>
  <si>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</si>
  <si>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</si>
  <si>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</si>
  <si>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</si>
  <si>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</si>
  <si>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</si>
  <si>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</si>
  <si>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</si>
  <si>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</si>
  <si>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</si>
  <si>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</si>
  <si>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</si>
  <si>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</si>
  <si>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</si>
  <si>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</si>
  <si>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</si>
  <si>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</si>
  <si>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</si>
  <si>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</si>
  <si>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</si>
  <si>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</si>
  <si>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</si>
  <si>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</si>
  <si>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</si>
  <si>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</si>
  <si>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</si>
  <si>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</si>
  <si>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</si>
  <si>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</si>
  <si>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</si>
  <si>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</si>
  <si>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</si>
  <si>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</si>
  <si>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</si>
  <si>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</si>
  <si>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</si>
  <si>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</si>
  <si>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</si>
  <si>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</si>
  <si>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</si>
  <si>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</si>
  <si>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</si>
  <si>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</si>
  <si>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</si>
  <si>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</si>
  <si>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</si>
  <si>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</si>
  <si>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</si>
  <si>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</si>
  <si>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</si>
  <si>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</si>
  <si>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</si>
  <si>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</si>
  <si>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</si>
  <si>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</si>
  <si>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</si>
  <si>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</si>
  <si>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</si>
  <si>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</si>
  <si>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</si>
  <si>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</si>
  <si>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</si>
  <si>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</si>
  <si>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</si>
  <si>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</si>
  <si>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</si>
  <si>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</si>
  <si>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</si>
  <si>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</si>
  <si>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</si>
  <si>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</si>
  <si>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</si>
  <si>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</si>
  <si>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</si>
  <si>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</si>
  <si>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</si>
  <si>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</si>
  <si>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</si>
  <si>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</si>
  <si>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</si>
  <si>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</si>
  <si>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</si>
  <si>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</si>
  <si>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</si>
  <si>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</si>
  <si>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</si>
  <si>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</si>
  <si>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</si>
  <si>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</si>
  <si>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</si>
  <si>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</si>
  <si>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</si>
  <si>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</si>
  <si>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</si>
  <si>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</si>
  <si>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</si>
  <si>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</si>
  <si>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</si>
  <si>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</si>
  <si>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</si>
  <si>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</si>
  <si>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</si>
  <si>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</si>
  <si>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</si>
  <si>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</si>
  <si>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</si>
  <si>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</si>
  <si>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</si>
  <si>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</si>
  <si>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</si>
  <si>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</si>
  <si>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</si>
  <si>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</si>
  <si>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</si>
  <si>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</si>
  <si>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</si>
  <si>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</si>
  <si>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</si>
  <si>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</si>
  <si>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</si>
  <si>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</si>
  <si>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</si>
  <si>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</si>
  <si>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</si>
  <si>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</si>
  <si>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</si>
  <si>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</si>
  <si>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</si>
  <si>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</si>
  <si>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</si>
  <si>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</si>
  <si>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</si>
  <si>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</si>
  <si>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</si>
  <si>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</si>
  <si>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</si>
  <si>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</si>
  <si>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</si>
  <si>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</si>
  <si>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</si>
  <si>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</si>
  <si>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</si>
  <si>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</si>
  <si>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</si>
  <si>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</si>
  <si>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</si>
  <si>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</si>
  <si>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</si>
  <si>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</si>
  <si>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</si>
  <si>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</si>
  <si>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</si>
  <si>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</si>
  <si>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</si>
  <si>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</si>
  <si>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</si>
  <si>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</si>
  <si>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</si>
  <si>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</si>
  <si>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</si>
  <si>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</si>
  <si>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</si>
  <si>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</si>
  <si>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</si>
  <si>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</si>
  <si>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</si>
  <si>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</si>
  <si>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</si>
  <si>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</si>
  <si>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</si>
  <si>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</si>
  <si>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</si>
  <si>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</si>
  <si>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</si>
  <si>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</si>
  <si>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</si>
  <si>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</si>
  <si>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</si>
  <si>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</si>
  <si>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</si>
  <si>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</si>
  <si>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</si>
  <si>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</si>
  <si>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</si>
  <si>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</si>
  <si>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</si>
  <si>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</si>
  <si>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</si>
  <si>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</si>
  <si>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</si>
  <si>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</si>
  <si>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</si>
  <si>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</si>
  <si>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</si>
  <si>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</si>
  <si>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</si>
  <si>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</si>
  <si>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</si>
  <si>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</si>
  <si>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</si>
  <si>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</si>
  <si>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</si>
  <si>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</si>
  <si>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</si>
  <si>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</si>
  <si>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</si>
  <si>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</si>
  <si>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</si>
  <si>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</si>
  <si>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</si>
  <si>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</si>
  <si>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</si>
  <si>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</si>
  <si>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</si>
  <si>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</si>
  <si>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</si>
  <si>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</si>
  <si>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</si>
  <si>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</si>
  <si>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</si>
  <si>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</si>
  <si>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</si>
  <si>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</si>
  <si>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</si>
  <si>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</si>
  <si>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</si>
  <si>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</si>
  <si>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</si>
  <si>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</si>
  <si>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</si>
  <si>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</si>
  <si>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</si>
  <si>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</si>
  <si>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</si>
  <si>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</si>
  <si>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</si>
  <si>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</si>
  <si>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</si>
  <si>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</si>
  <si>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</si>
  <si>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</si>
  <si>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</si>
  <si>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</si>
  <si>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</si>
  <si>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</si>
  <si>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</si>
  <si>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</si>
  <si>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</si>
  <si>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</si>
  <si>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</si>
  <si>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</si>
  <si>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</si>
  <si>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</si>
  <si>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</si>
  <si>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</si>
  <si>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</si>
  <si>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</si>
  <si>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</si>
  <si>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</si>
  <si>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</si>
  <si>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</si>
  <si>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</si>
  <si>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</si>
  <si>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</si>
  <si>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</si>
  <si>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</si>
  <si>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</si>
  <si>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</si>
  <si>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</si>
  <si>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</si>
  <si>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</si>
  <si>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</si>
  <si>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</si>
  <si>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</si>
  <si>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</si>
  <si>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</si>
  <si>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</si>
  <si>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</si>
  <si>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</si>
  <si>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</si>
  <si>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</si>
  <si>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</si>
  <si>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</si>
  <si>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</si>
  <si>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</si>
  <si>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</si>
  <si>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</si>
  <si>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</si>
  <si>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</si>
  <si>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</si>
  <si>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</si>
  <si>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</si>
  <si>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</si>
  <si>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</si>
  <si>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</si>
  <si>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</si>
  <si>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</si>
  <si>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</si>
  <si>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</si>
  <si>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</si>
  <si>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</si>
  <si>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</si>
  <si>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</si>
  <si>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</si>
  <si>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</si>
  <si>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</si>
  <si>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</si>
  <si>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</si>
  <si>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</si>
  <si>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</si>
  <si>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</si>
  <si>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</si>
  <si>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</si>
  <si>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</si>
  <si>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</si>
  <si>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</si>
  <si>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</si>
  <si>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</si>
  <si>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</si>
  <si>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</si>
  <si>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</si>
  <si>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</si>
  <si>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</si>
  <si>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</si>
  <si>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</si>
  <si>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</si>
  <si>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</si>
  <si>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</si>
  <si>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</si>
  <si>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</si>
  <si>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</si>
  <si>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</si>
  <si>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</si>
  <si>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</si>
  <si>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</si>
  <si>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</si>
  <si>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</si>
  <si>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</si>
  <si>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</si>
  <si>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</si>
  <si>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</si>
  <si>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</si>
  <si>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</si>
  <si>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</si>
  <si>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</si>
  <si>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</si>
  <si>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</si>
  <si>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</si>
  <si>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</si>
  <si>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</si>
  <si>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</si>
  <si>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</si>
  <si>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</si>
  <si>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</si>
  <si>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</si>
  <si>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</si>
  <si>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</si>
  <si>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</si>
  <si>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</si>
  <si>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</si>
  <si>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</si>
  <si>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</si>
  <si>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</si>
  <si>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</si>
  <si>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</si>
  <si>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</si>
  <si>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</si>
  <si>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</si>
  <si>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</si>
  <si>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</si>
  <si>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</si>
  <si>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</si>
  <si>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</si>
  <si>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</si>
  <si>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</si>
  <si>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</si>
  <si>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</si>
  <si>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</si>
  <si>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</si>
  <si>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</si>
  <si>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</si>
  <si>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</si>
  <si>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</si>
  <si>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</si>
  <si>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</si>
  <si>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</si>
  <si>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</si>
  <si>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</si>
  <si>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</si>
  <si>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</si>
  <si>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</si>
  <si>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</si>
  <si>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</si>
  <si>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</si>
  <si>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</si>
  <si>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</si>
  <si>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</si>
  <si>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</si>
  <si>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</si>
  <si>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</si>
  <si>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</si>
  <si>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</si>
  <si>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</si>
  <si>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</si>
  <si>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</si>
  <si>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</si>
  <si>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</si>
  <si>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</si>
  <si>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</si>
  <si>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</si>
  <si>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</si>
  <si>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</si>
  <si>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</si>
  <si>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</si>
  <si>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</si>
  <si>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</si>
  <si>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</si>
  <si>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</si>
  <si>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</si>
  <si>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</si>
  <si>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</si>
  <si>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</si>
  <si>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</si>
  <si>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</si>
  <si>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</si>
  <si>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</si>
  <si>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</si>
  <si>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</si>
  <si>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</si>
  <si>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</si>
  <si>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</si>
  <si>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</si>
  <si>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</si>
  <si>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</si>
  <si>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</si>
  <si>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</si>
  <si>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</si>
  <si>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</si>
  <si>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</si>
  <si>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</si>
  <si>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</si>
  <si>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</si>
  <si>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</si>
  <si>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</si>
  <si>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</si>
  <si>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</si>
  <si>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</si>
  <si>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</si>
  <si>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</si>
  <si>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</si>
  <si>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</si>
  <si>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</si>
  <si>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</si>
  <si>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</si>
  <si>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</si>
  <si>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</si>
  <si>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</si>
  <si>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</si>
  <si>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</si>
  <si>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</si>
  <si>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</si>
  <si>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</si>
  <si>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</si>
  <si>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</si>
  <si>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</si>
  <si>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</si>
  <si>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</si>
  <si>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</si>
  <si>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</si>
  <si>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</si>
  <si>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</si>
  <si>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</si>
  <si>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</si>
  <si>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</si>
  <si>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</si>
  <si>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</si>
  <si>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</si>
  <si>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</si>
  <si>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</si>
  <si>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</si>
  <si>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</si>
  <si>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</si>
  <si>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</si>
  <si>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</si>
  <si>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</si>
  <si>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</si>
  <si>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</si>
  <si>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</si>
  <si>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</si>
  <si>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</si>
  <si>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</si>
  <si>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</si>
  <si>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</si>
  <si>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</si>
  <si>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</si>
  <si>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</si>
  <si>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</si>
  <si>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</si>
  <si>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</si>
  <si>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</si>
  <si>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</si>
  <si>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</si>
  <si>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</si>
  <si>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</si>
  <si>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</si>
  <si>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</si>
  <si>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</si>
  <si>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</si>
  <si>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</si>
  <si>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</si>
  <si>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</si>
  <si>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</si>
  <si>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</si>
  <si>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</si>
  <si>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</si>
  <si>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</si>
  <si>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</si>
  <si>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</si>
  <si>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</si>
  <si>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</si>
  <si>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</si>
  <si>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</si>
  <si>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</si>
  <si>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</si>
  <si>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</si>
  <si>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</si>
  <si>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</si>
  <si>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</si>
  <si>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</si>
  <si>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</si>
  <si>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</si>
  <si>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</si>
  <si>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</si>
  <si>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</si>
  <si>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</si>
  <si>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</si>
  <si>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</si>
  <si>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</si>
  <si>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</si>
  <si>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</si>
  <si>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</si>
  <si>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</si>
  <si>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</si>
  <si>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</si>
  <si>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</si>
  <si>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</si>
  <si>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</si>
  <si>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</si>
  <si>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</si>
  <si>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</si>
  <si>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</si>
  <si>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</si>
  <si>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</si>
  <si>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</si>
  <si>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</si>
  <si>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</si>
  <si>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</si>
  <si>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</si>
  <si>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</si>
  <si>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</si>
  <si>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</si>
  <si>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</si>
  <si>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</si>
  <si>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</si>
  <si>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</si>
  <si>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</si>
  <si>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</si>
  <si>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</si>
  <si>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</si>
  <si>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</si>
  <si>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</si>
  <si>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</si>
  <si>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</si>
  <si>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</si>
  <si>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</si>
  <si>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</si>
  <si>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</si>
  <si>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</si>
  <si>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</si>
  <si>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</si>
  <si>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</si>
  <si>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</si>
  <si>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</si>
  <si>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</si>
  <si>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</si>
  <si>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</si>
  <si>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</si>
  <si>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</si>
  <si>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</si>
  <si>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</si>
  <si>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</si>
  <si>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</si>
  <si>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</si>
  <si>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</si>
  <si>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</si>
  <si>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</si>
  <si>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</si>
  <si>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</si>
  <si>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</si>
  <si>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</si>
  <si>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</si>
  <si>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</si>
  <si>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</si>
  <si>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</si>
  <si>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</si>
  <si>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</si>
  <si>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</si>
  <si>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</si>
  <si>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</si>
  <si>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</si>
  <si>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</si>
  <si>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</si>
  <si>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</si>
  <si>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</si>
  <si>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</si>
  <si>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</si>
  <si>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</si>
  <si>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</si>
  <si>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</si>
  <si>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</si>
  <si>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</si>
  <si>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</si>
  <si>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</si>
  <si>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</si>
  <si>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</si>
  <si>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</si>
  <si>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</si>
  <si>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</si>
  <si>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</si>
  <si>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</si>
  <si>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</si>
  <si>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</si>
  <si>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</si>
  <si>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</si>
  <si>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</si>
  <si>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</si>
  <si>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</si>
  <si>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</si>
  <si>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</si>
  <si>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</si>
  <si>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</si>
  <si>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</si>
  <si>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</si>
  <si>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</si>
  <si>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</si>
  <si>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</si>
  <si>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</si>
  <si>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</si>
  <si>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</si>
  <si>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</si>
  <si>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</si>
  <si>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</si>
  <si>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</si>
  <si>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</si>
  <si>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</si>
  <si>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</si>
  <si>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</si>
  <si>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</si>
  <si>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</si>
  <si>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</si>
  <si>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</si>
  <si>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</si>
  <si>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</si>
  <si>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</si>
  <si>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</si>
  <si>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</si>
  <si>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</si>
  <si>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</si>
  <si>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</si>
  <si>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</si>
  <si>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</si>
  <si>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</si>
  <si>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</si>
  <si>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</si>
  <si>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</si>
  <si>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</si>
  <si>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</si>
  <si>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</si>
  <si>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</si>
  <si>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</si>
  <si>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</si>
  <si>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</si>
  <si>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</si>
  <si>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</si>
  <si>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</si>
  <si>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</si>
  <si>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</si>
  <si>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</si>
  <si>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</si>
  <si>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</si>
  <si>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</si>
  <si>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</si>
  <si>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</si>
  <si>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</si>
  <si>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</si>
  <si>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</si>
  <si>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</si>
  <si>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</si>
  <si>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</si>
  <si>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</si>
  <si>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</si>
  <si>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</si>
  <si>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</si>
  <si>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</si>
  <si>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</si>
  <si>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</si>
  <si>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</si>
  <si>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</si>
  <si>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</si>
  <si>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</si>
  <si>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</si>
  <si>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</si>
  <si>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</si>
  <si>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</si>
  <si>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</si>
  <si>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</si>
  <si>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</si>
  <si>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</si>
  <si>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</si>
  <si>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</si>
  <si>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</si>
  <si>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</si>
  <si>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</si>
  <si>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</si>
  <si>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</si>
  <si>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</si>
  <si>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</si>
  <si>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</si>
  <si>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</si>
  <si>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</si>
  <si>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</si>
  <si>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</si>
  <si>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</si>
  <si>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</si>
  <si>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</si>
  <si>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</si>
  <si>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</si>
  <si>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</si>
  <si>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</si>
  <si>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</si>
  <si>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</si>
  <si>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</si>
  <si>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</si>
  <si>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</si>
  <si>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</si>
  <si>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</si>
  <si>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</si>
  <si>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</si>
  <si>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</si>
  <si>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</si>
  <si>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</si>
  <si>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</si>
  <si>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</si>
  <si>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</si>
  <si>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</si>
  <si>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</si>
  <si>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</si>
  <si>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</si>
  <si>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</si>
  <si>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</si>
  <si>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</si>
  <si>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</si>
  <si>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</si>
  <si>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</si>
  <si>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</si>
  <si>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</si>
  <si>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</si>
  <si>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</si>
  <si>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</si>
  <si>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</si>
  <si>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</si>
  <si>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</si>
  <si>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</si>
  <si>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</si>
  <si>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</si>
  <si>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</si>
  <si>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</si>
  <si>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</si>
  <si>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</si>
  <si>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</si>
  <si>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</si>
  <si>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</si>
  <si>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</si>
  <si>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</si>
  <si>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</si>
  <si>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</si>
  <si>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</si>
  <si>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</si>
  <si>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</si>
  <si>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</si>
  <si>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</si>
  <si>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</si>
  <si>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</si>
  <si>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</si>
  <si>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</si>
  <si>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</si>
  <si>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</si>
  <si>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</si>
  <si>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</si>
  <si>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</si>
  <si>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</si>
  <si>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</si>
  <si>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</si>
  <si>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</si>
  <si>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</si>
  <si>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</si>
  <si>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</si>
  <si>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</si>
  <si>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</si>
  <si>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</si>
  <si>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</si>
  <si>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</si>
  <si>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</si>
  <si>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</si>
  <si>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</si>
  <si>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</si>
  <si>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</si>
  <si>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</si>
  <si>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</si>
  <si>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</si>
  <si>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</si>
  <si>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</si>
  <si>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</si>
  <si>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</si>
  <si>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</si>
  <si>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</si>
  <si>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</si>
  <si>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</si>
  <si>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</si>
  <si>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</si>
  <si>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</si>
  <si>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</si>
  <si>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</si>
  <si>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</si>
  <si>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</si>
  <si>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</si>
  <si>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</si>
  <si>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</si>
  <si>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</si>
  <si>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</si>
  <si>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</si>
  <si>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</si>
  <si>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</si>
  <si>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</si>
  <si>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</si>
  <si>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</si>
  <si>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</si>
  <si>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</si>
  <si>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</si>
  <si>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</si>
  <si>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</si>
  <si>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</si>
  <si>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</si>
  <si>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</si>
  <si>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</si>
  <si>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</si>
  <si>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</si>
  <si>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</si>
  <si>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</si>
  <si>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</si>
  <si>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</si>
  <si>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</si>
  <si>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</si>
  <si>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</si>
  <si>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</si>
  <si>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</si>
  <si>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</si>
  <si>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</si>
  <si>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</si>
  <si>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</si>
  <si>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</si>
  <si>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</si>
  <si>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</si>
  <si>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</si>
  <si>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</si>
  <si>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</si>
  <si>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</si>
  <si>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</si>
  <si>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</si>
  <si>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</si>
  <si>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</si>
  <si>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</si>
  <si>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</si>
  <si>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</si>
  <si>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</si>
  <si>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</si>
  <si>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</si>
  <si>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</si>
  <si>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</si>
  <si>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</si>
  <si>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</si>
  <si>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</si>
  <si>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</si>
  <si>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</si>
  <si>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</si>
  <si>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</si>
  <si>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</si>
  <si>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</si>
  <si>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</si>
  <si>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</si>
  <si>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</si>
  <si>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</si>
  <si>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</si>
  <si>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</si>
  <si>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</si>
  <si>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</si>
  <si>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</si>
  <si>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</si>
  <si>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</si>
  <si>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</si>
  <si>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</si>
  <si>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</si>
  <si>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</si>
  <si>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</si>
  <si>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</si>
  <si>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</si>
  <si>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</si>
  <si>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</si>
  <si>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</si>
  <si>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</si>
  <si>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</si>
  <si>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</si>
  <si>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</si>
  <si>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</si>
  <si>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</si>
  <si>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</si>
  <si>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</si>
  <si>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</si>
  <si>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</si>
  <si>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</si>
  <si>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</si>
  <si>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</si>
  <si>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</si>
  <si>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</si>
  <si>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</si>
  <si>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</si>
  <si>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</si>
  <si>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</si>
  <si>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</si>
  <si>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</si>
  <si>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</si>
  <si>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</si>
  <si>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</si>
  <si>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</si>
  <si>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</si>
  <si>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</si>
  <si>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</si>
  <si>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</si>
  <si>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</si>
  <si>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</si>
  <si>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</si>
  <si>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</si>
  <si>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</si>
  <si>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</si>
  <si>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</si>
  <si>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</si>
  <si>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</si>
  <si>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</si>
  <si>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</si>
  <si>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</si>
  <si>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</si>
  <si>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</si>
  <si>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</si>
  <si>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</si>
  <si>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</si>
  <si>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</si>
  <si>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</si>
  <si>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</si>
  <si>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</si>
  <si>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</si>
  <si>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</si>
  <si>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</si>
  <si>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</si>
  <si>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</si>
  <si>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</si>
  <si>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</si>
  <si>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</si>
  <si>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</si>
  <si>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</si>
  <si>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</si>
  <si>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</si>
  <si>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</si>
  <si>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</si>
  <si>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</si>
  <si>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</si>
  <si>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</si>
  <si>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</si>
  <si>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</si>
  <si>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</si>
  <si>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</si>
  <si>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</si>
  <si>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</si>
  <si>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</si>
  <si>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</si>
  <si>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</si>
  <si>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</si>
  <si>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</si>
  <si>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</si>
  <si>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</si>
  <si>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</si>
  <si>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</si>
  <si>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</si>
  <si>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</si>
  <si>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</si>
  <si>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</si>
  <si>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</si>
  <si>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</si>
  <si>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</si>
  <si>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</si>
  <si>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</si>
  <si>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</si>
  <si>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</si>
  <si>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</si>
  <si>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</si>
  <si>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</si>
  <si>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</si>
  <si>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</si>
  <si>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</si>
  <si>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</si>
  <si>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</si>
  <si>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</si>
  <si>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</si>
  <si>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</si>
  <si>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</si>
  <si>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</si>
  <si>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</si>
  <si>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</si>
  <si>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</si>
  <si>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</si>
  <si>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</si>
  <si>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</si>
  <si>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</si>
  <si>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</si>
  <si>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</si>
  <si>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</si>
  <si>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</si>
  <si>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</si>
  <si>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</si>
  <si>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</si>
  <si>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</si>
  <si>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</si>
  <si>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</si>
  <si>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</si>
  <si>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</si>
  <si>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</si>
  <si>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</si>
  <si>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</si>
  <si>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</si>
  <si>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</si>
  <si>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</si>
  <si>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</si>
  <si>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</si>
  <si>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</si>
  <si>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</si>
  <si>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</si>
  <si>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</si>
  <si>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</si>
  <si>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</si>
  <si>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</si>
  <si>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</si>
  <si>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</si>
  <si>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</si>
  <si>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</si>
  <si>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</si>
  <si>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</si>
  <si>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</si>
  <si>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</si>
  <si>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</si>
  <si>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</si>
  <si>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</si>
  <si>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</si>
  <si>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</si>
  <si>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</si>
  <si>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</si>
  <si>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</si>
  <si>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</si>
  <si>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</si>
  <si>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</si>
  <si>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</si>
  <si>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</si>
  <si>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</si>
  <si>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</si>
  <si>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</si>
  <si>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</si>
  <si>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</si>
  <si>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</si>
  <si>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</si>
  <si>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</si>
  <si>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</si>
  <si>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</si>
  <si>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</si>
  <si>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</si>
  <si>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</si>
  <si>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</si>
  <si>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</si>
  <si>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</si>
  <si>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</si>
  <si>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</si>
  <si>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</si>
  <si>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</si>
  <si>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</si>
  <si>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</si>
  <si>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</si>
  <si>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</si>
  <si>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</si>
  <si>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</si>
  <si>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</si>
  <si>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</si>
  <si>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</si>
  <si>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</si>
  <si>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</si>
  <si>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</si>
  <si>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</si>
  <si>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</si>
  <si>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</si>
  <si>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</si>
  <si>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</si>
  <si>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</si>
  <si>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</si>
  <si>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</si>
  <si>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</si>
  <si>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</si>
  <si>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</si>
  <si>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</si>
  <si>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</si>
  <si>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</si>
  <si>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</si>
  <si>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</si>
  <si>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</si>
  <si>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</si>
  <si>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</si>
  <si>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</si>
  <si>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</si>
  <si>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</si>
  <si>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</si>
  <si>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</si>
  <si>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</si>
  <si>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</si>
  <si>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</si>
  <si>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</si>
  <si>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</si>
  <si>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</si>
  <si>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</si>
  <si>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</si>
  <si>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</si>
  <si>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</si>
  <si>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</si>
  <si>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</si>
  <si>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</si>
  <si>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</si>
  <si>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</si>
  <si>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</si>
  <si>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</si>
  <si>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</si>
  <si>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</si>
  <si>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</si>
  <si>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</si>
  <si>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</si>
  <si>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</si>
  <si>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</si>
  <si>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</si>
  <si>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</si>
  <si>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</si>
  <si>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</si>
  <si>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</si>
  <si>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</si>
  <si>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</si>
  <si>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</si>
  <si>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</si>
  <si>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</si>
  <si>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</si>
  <si>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</si>
  <si>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</si>
  <si>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</si>
  <si>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</si>
  <si>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</si>
  <si>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</si>
  <si>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</si>
  <si>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</si>
  <si>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</si>
  <si>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</si>
  <si>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</si>
  <si>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</si>
  <si>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</si>
  <si>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</si>
  <si>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</si>
  <si>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</si>
  <si>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</si>
  <si>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</si>
  <si>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</si>
  <si>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</si>
  <si>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</si>
  <si>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</si>
  <si>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</si>
  <si>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</si>
  <si>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</si>
  <si>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</si>
  <si>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</si>
  <si>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</si>
  <si>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</si>
  <si>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</si>
  <si>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</si>
  <si>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</si>
  <si>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</si>
  <si>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</si>
  <si>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</si>
  <si>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</si>
  <si>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</si>
  <si>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</si>
  <si>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</si>
  <si>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</si>
  <si>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</si>
  <si>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</si>
  <si>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</si>
  <si>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</si>
  <si>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</si>
  <si>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</si>
  <si>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</si>
  <si>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</si>
  <si>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</si>
  <si>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</si>
  <si>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</si>
  <si>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</si>
  <si>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</si>
  <si>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</si>
  <si>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</si>
  <si>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</si>
  <si>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</si>
  <si>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</si>
  <si>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</si>
  <si>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</si>
  <si>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</si>
  <si>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</si>
  <si>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</si>
  <si>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</si>
  <si>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</si>
  <si>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</si>
  <si>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</si>
  <si>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</si>
  <si>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</si>
  <si>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</si>
  <si>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</si>
  <si>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</si>
  <si>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</si>
  <si>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</si>
  <si>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</si>
  <si>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</si>
  <si>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</si>
  <si>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</si>
  <si>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</si>
  <si>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</si>
  <si>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</si>
  <si>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</si>
  <si>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</si>
  <si>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</si>
  <si>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</si>
  <si>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</si>
  <si>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</si>
  <si>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</si>
  <si>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</si>
  <si>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</si>
  <si>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</si>
  <si>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</si>
  <si>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</si>
  <si>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</si>
  <si>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</si>
  <si>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</si>
  <si>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</si>
  <si>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</si>
  <si>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</si>
  <si>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</si>
  <si>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</si>
  <si>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</si>
  <si>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</si>
  <si>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</si>
  <si>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</si>
  <si>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</si>
  <si>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</si>
  <si>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</si>
  <si>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</si>
  <si>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</si>
  <si>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</si>
  <si>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</si>
  <si>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</si>
  <si>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</si>
  <si>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</si>
  <si>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</si>
  <si>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</si>
  <si>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</si>
  <si>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</si>
  <si>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</si>
  <si>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</si>
  <si>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</si>
  <si>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</si>
  <si>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</si>
  <si>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</si>
  <si>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</si>
  <si>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</si>
  <si>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</si>
  <si>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</si>
  <si>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</si>
  <si>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</si>
  <si>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</si>
  <si>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</si>
  <si>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</si>
  <si>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</si>
  <si>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</si>
  <si>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</si>
  <si>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</si>
  <si>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</si>
  <si>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</si>
  <si>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</si>
  <si>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</si>
  <si>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</si>
  <si>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</si>
  <si>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</si>
  <si>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</si>
  <si>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</si>
  <si>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</si>
  <si>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</si>
  <si>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</si>
  <si>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</si>
  <si>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</si>
  <si>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</si>
  <si>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</si>
  <si>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</si>
  <si>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</si>
  <si>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</si>
  <si>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</si>
  <si>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</si>
  <si>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</si>
  <si>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</si>
  <si>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</si>
  <si>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</si>
  <si>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</si>
  <si>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</si>
  <si>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</si>
  <si>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</si>
  <si>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</si>
  <si>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</si>
  <si>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</si>
  <si>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</si>
  <si>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</si>
  <si>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</si>
  <si>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</si>
  <si>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</si>
  <si>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</si>
  <si>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</si>
  <si>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</si>
  <si>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</si>
  <si>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</si>
  <si>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</si>
  <si>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</si>
  <si>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</si>
  <si>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</si>
  <si>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</si>
  <si>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</si>
  <si>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</si>
  <si>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</si>
  <si>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</si>
  <si>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</si>
  <si>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</si>
  <si>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</si>
  <si>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</si>
  <si>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</si>
  <si>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</si>
  <si>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</si>
  <si>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</si>
  <si>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</si>
  <si>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</si>
  <si>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</si>
  <si>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</si>
  <si>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</si>
  <si>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</si>
  <si>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</si>
  <si>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</si>
  <si>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</si>
  <si>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</si>
  <si>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</si>
  <si>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</si>
  <si>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</si>
  <si>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</si>
  <si>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</si>
  <si>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</si>
  <si>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</si>
  <si>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</si>
  <si>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</si>
  <si>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</si>
  <si>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</si>
  <si>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</si>
  <si>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</si>
  <si>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</si>
  <si>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</si>
  <si>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</si>
  <si>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</si>
  <si>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</si>
  <si>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</si>
  <si>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</si>
  <si>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</si>
  <si>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</si>
  <si>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</si>
  <si>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</si>
  <si>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</si>
  <si>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</si>
  <si>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</si>
  <si>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</si>
  <si>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</si>
  <si>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</si>
  <si>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</si>
  <si>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</si>
  <si>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</si>
  <si>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</si>
  <si>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</si>
  <si>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</si>
  <si>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</si>
  <si>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</si>
  <si>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</si>
  <si>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</si>
  <si>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</si>
  <si>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</si>
  <si>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</si>
  <si>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</si>
  <si>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</si>
  <si>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</si>
  <si>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</si>
  <si>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</si>
  <si>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</si>
  <si>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</si>
  <si>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</si>
  <si>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</si>
  <si>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</si>
  <si>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</si>
  <si>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</si>
  <si>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</si>
  <si>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</si>
  <si>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</si>
  <si>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</si>
  <si>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</si>
  <si>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</si>
  <si>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</si>
  <si>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</si>
  <si>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</si>
  <si>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</si>
  <si>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</si>
  <si>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</si>
  <si>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</si>
  <si>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</si>
  <si>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</si>
  <si>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</si>
  <si>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</si>
  <si>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</si>
  <si>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</si>
  <si>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</si>
  <si>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</si>
  <si>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</si>
  <si>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</si>
  <si>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</si>
  <si>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</si>
  <si>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</si>
  <si>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</si>
  <si>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</si>
  <si>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</si>
  <si>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</si>
  <si>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</si>
  <si>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</si>
  <si>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</si>
  <si>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</si>
  <si>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</si>
  <si>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</si>
  <si>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</si>
  <si>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</si>
  <si>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</si>
  <si>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</si>
  <si>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</si>
  <si>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</si>
  <si>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</si>
  <si>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</si>
  <si>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</si>
  <si>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</si>
  <si>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</si>
  <si>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</si>
  <si>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</si>
  <si>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</si>
  <si>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</si>
  <si>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</si>
  <si>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</si>
  <si>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</si>
  <si>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</si>
  <si>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</si>
  <si>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</si>
  <si>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</si>
  <si>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</si>
  <si>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</si>
  <si>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</si>
  <si>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</si>
  <si>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</si>
  <si>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</si>
  <si>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</si>
  <si>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</si>
  <si>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</si>
  <si>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</si>
  <si>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</si>
  <si>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</si>
  <si>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</si>
  <si>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</si>
  <si>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</si>
  <si>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</si>
  <si>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</si>
  <si>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</si>
  <si>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</si>
  <si>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</si>
  <si>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</si>
  <si>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</si>
  <si>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</si>
  <si>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</si>
  <si>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</si>
  <si>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</si>
  <si>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</si>
  <si>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</si>
  <si>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</si>
  <si>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</si>
  <si>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</si>
  <si>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</si>
  <si>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</si>
  <si>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</si>
  <si>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</si>
  <si>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</si>
  <si>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</si>
  <si>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</si>
  <si>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</si>
  <si>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</si>
  <si>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</si>
  <si>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</si>
  <si>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</si>
  <si>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</si>
  <si>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</si>
  <si>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</si>
  <si>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</si>
  <si>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</si>
  <si>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</si>
  <si>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</si>
  <si>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</si>
  <si>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</si>
  <si>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</si>
  <si>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</si>
  <si>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</si>
  <si>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</si>
  <si>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</si>
  <si>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</si>
  <si>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</si>
  <si>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</si>
  <si>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</si>
  <si>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</si>
  <si>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</si>
  <si>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</si>
  <si>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</si>
  <si>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</si>
  <si>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</si>
  <si>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</si>
  <si>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</si>
  <si>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</si>
  <si>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</si>
  <si>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</si>
  <si>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</si>
  <si>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</si>
  <si>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</si>
  <si>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</si>
  <si>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</si>
  <si>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</si>
  <si>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</si>
  <si>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</si>
  <si>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</si>
  <si>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</si>
  <si>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</si>
  <si>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</si>
  <si>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</si>
  <si>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</si>
  <si>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</si>
  <si>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</si>
  <si>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</si>
  <si>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</si>
  <si>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</si>
  <si>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</si>
  <si>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</si>
  <si>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</si>
  <si>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</si>
  <si>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</si>
  <si>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</si>
  <si>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</si>
  <si>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</si>
  <si>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</si>
  <si>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</si>
  <si>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</si>
  <si>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</si>
  <si>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</si>
  <si>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</si>
  <si>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</si>
  <si>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</si>
  <si>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</si>
  <si>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</si>
  <si>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</si>
  <si>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</si>
  <si>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</si>
  <si>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</si>
  <si>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</si>
  <si>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</si>
  <si>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</si>
  <si>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</si>
  <si>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</si>
  <si>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</si>
  <si>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</si>
  <si>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</si>
  <si>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</si>
  <si>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</si>
  <si>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</si>
  <si>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</si>
  <si>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</si>
  <si>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</si>
  <si>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</si>
  <si>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</si>
  <si>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</si>
  <si>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</si>
  <si>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</si>
  <si>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</si>
  <si>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</si>
  <si>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</si>
  <si>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</si>
  <si>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</si>
  <si>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</si>
  <si>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</si>
  <si>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</si>
  <si>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</si>
  <si>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</si>
  <si>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</si>
  <si>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</si>
  <si>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</si>
  <si>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</si>
  <si>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</si>
  <si>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</si>
  <si>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</si>
  <si>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</si>
  <si>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</si>
  <si>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</si>
  <si>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</si>
  <si>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</si>
  <si>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</si>
  <si>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</si>
  <si>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</si>
  <si>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</si>
  <si>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</si>
  <si>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</si>
  <si>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</si>
  <si>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</si>
  <si>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</si>
  <si>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</si>
  <si>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</si>
  <si>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</si>
  <si>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</si>
  <si>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</si>
  <si>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</si>
  <si>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</si>
  <si>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</si>
  <si>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</si>
  <si>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</si>
  <si>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</si>
  <si>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</si>
  <si>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</si>
  <si>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</si>
  <si>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</si>
  <si>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</si>
  <si>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</si>
  <si>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</si>
  <si>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</si>
  <si>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</si>
  <si>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</si>
  <si>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</si>
  <si>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</si>
  <si>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</si>
  <si>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</si>
  <si>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</si>
  <si>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</si>
  <si>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</si>
  <si>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</si>
  <si>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</si>
  <si>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</si>
  <si>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</si>
  <si>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</si>
  <si>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</si>
  <si>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</si>
  <si>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</si>
  <si>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</si>
  <si>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</si>
  <si>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</si>
  <si>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</si>
  <si>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</si>
  <si>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</si>
  <si>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</si>
  <si>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</si>
  <si>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</si>
  <si>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</si>
  <si>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</si>
  <si>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</si>
  <si>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</si>
  <si>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</si>
  <si>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</si>
  <si>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</si>
  <si>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</si>
  <si>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</si>
  <si>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</si>
  <si>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</si>
  <si>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</si>
  <si>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</si>
  <si>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</si>
  <si>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</si>
  <si>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</si>
  <si>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</si>
  <si>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</si>
  <si>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</si>
  <si>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</si>
  <si>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</si>
  <si>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</si>
  <si>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</si>
  <si>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</si>
  <si>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</si>
  <si>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</si>
  <si>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</si>
  <si>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</si>
  <si>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</si>
  <si>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</si>
  <si>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</si>
  <si>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</si>
  <si>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</si>
  <si>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</si>
  <si>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</si>
  <si>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</si>
  <si>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</si>
  <si>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</si>
  <si>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</si>
  <si>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</si>
  <si>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</si>
  <si>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</si>
  <si>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</si>
  <si>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</si>
  <si>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</si>
  <si>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</si>
  <si>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</si>
  <si>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</si>
  <si>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</si>
  <si>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</si>
  <si>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</si>
  <si>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</si>
  <si>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</si>
  <si>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</si>
  <si>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</si>
  <si>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</si>
  <si>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</si>
  <si>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</si>
  <si>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</si>
  <si>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</si>
  <si>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</si>
  <si>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</si>
  <si>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</si>
  <si>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</si>
  <si>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</si>
  <si>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</si>
  <si>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</si>
  <si>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</si>
  <si>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</si>
  <si>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</si>
  <si>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</si>
  <si>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</si>
  <si>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</si>
  <si>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</si>
  <si>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</si>
  <si>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</si>
  <si>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</si>
  <si>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</si>
  <si>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</si>
  <si>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</si>
  <si>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</si>
  <si>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</si>
  <si>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</si>
  <si>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</si>
  <si>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</si>
  <si>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</si>
  <si>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</si>
  <si>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</si>
  <si>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</si>
  <si>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</si>
  <si>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</si>
  <si>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</si>
  <si>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</si>
  <si>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</si>
  <si>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</si>
  <si>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</si>
  <si>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</si>
  <si>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</si>
  <si>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</si>
  <si>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</si>
  <si>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</si>
  <si>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</si>
  <si>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</si>
  <si>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</si>
  <si>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</si>
  <si>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</si>
  <si>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</si>
  <si>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</si>
  <si>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</si>
  <si>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</si>
  <si>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</si>
  <si>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</si>
  <si>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</si>
  <si>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</si>
  <si>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</si>
  <si>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</si>
  <si>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</si>
  <si>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</si>
  <si>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</si>
  <si>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</si>
  <si>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</si>
  <si>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</si>
  <si>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</si>
  <si>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</si>
  <si>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</si>
  <si>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</si>
  <si>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</si>
  <si>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</si>
  <si>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</si>
  <si>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</si>
  <si>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</si>
  <si>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</si>
  <si>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</si>
  <si>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</si>
  <si>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</si>
  <si>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</si>
  <si>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</si>
  <si>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</si>
  <si>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</si>
  <si>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</si>
  <si>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</si>
  <si>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</si>
  <si>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</si>
  <si>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</si>
  <si>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</si>
  <si>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</si>
  <si>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</si>
  <si>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</si>
  <si>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</si>
  <si>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</si>
  <si>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</si>
  <si>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</si>
  <si>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</si>
  <si>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</si>
  <si>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</si>
  <si>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</si>
  <si>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</si>
  <si>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</si>
  <si>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</si>
  <si>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</si>
  <si>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</si>
  <si>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</si>
  <si>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</si>
  <si>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</si>
  <si>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</si>
  <si>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</si>
  <si>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</si>
  <si>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</si>
  <si>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</si>
  <si>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</si>
  <si>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</si>
  <si>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</si>
  <si>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</si>
  <si>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</si>
  <si>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</si>
  <si>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</si>
  <si>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</si>
  <si>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</si>
  <si>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</si>
  <si>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</si>
  <si>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</si>
  <si>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</si>
  <si>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</si>
  <si>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</si>
  <si>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</si>
  <si>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</si>
  <si>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</si>
  <si>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</si>
  <si>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</si>
  <si>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</si>
  <si>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</si>
  <si>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</si>
  <si>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</si>
  <si>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</si>
  <si>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</si>
  <si>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</si>
  <si>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</si>
  <si>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</si>
  <si>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</si>
  <si>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</si>
  <si>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</si>
  <si>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</si>
  <si>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</si>
  <si>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</si>
  <si>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</si>
  <si>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</si>
  <si>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</si>
  <si>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</si>
  <si>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</si>
  <si>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</si>
  <si>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</si>
  <si>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</si>
  <si>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</si>
  <si>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</si>
  <si>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</si>
  <si>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</si>
  <si>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</si>
  <si>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</si>
  <si>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</si>
  <si>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</si>
  <si>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</si>
  <si>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</si>
  <si>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</si>
  <si>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</si>
  <si>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</si>
  <si>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</si>
  <si>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</si>
  <si>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</si>
  <si>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</si>
  <si>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</si>
  <si>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</si>
  <si>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</si>
  <si>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</si>
  <si>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</si>
  <si>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</si>
  <si>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</si>
  <si>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</si>
  <si>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</si>
  <si>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</si>
  <si>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</si>
  <si>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</si>
  <si>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</si>
  <si>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</si>
  <si>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</si>
  <si>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</si>
  <si>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</si>
  <si>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</si>
  <si>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</si>
  <si>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</si>
  <si>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</si>
  <si>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</si>
  <si>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</si>
  <si>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</si>
  <si>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</si>
  <si>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</si>
  <si>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</si>
  <si>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</si>
  <si>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</si>
  <si>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</si>
  <si>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</si>
  <si>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</si>
  <si>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</si>
  <si>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</si>
  <si>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</si>
  <si>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</si>
  <si>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</si>
  <si>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</si>
  <si>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</si>
  <si>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</si>
  <si>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</si>
  <si>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</si>
  <si>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</si>
  <si>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</si>
  <si>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</si>
  <si>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</si>
  <si>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</si>
  <si>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</si>
  <si>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</si>
  <si>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</si>
  <si>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</si>
  <si>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</si>
  <si>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</si>
  <si>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</si>
  <si>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</si>
  <si>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</si>
  <si>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</si>
  <si>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</si>
  <si>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</si>
  <si>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</si>
  <si>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</si>
  <si>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</si>
  <si>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</si>
  <si>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</si>
  <si>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</si>
  <si>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</si>
  <si>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</si>
  <si>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</si>
  <si>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</si>
  <si>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</si>
  <si>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</si>
  <si>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</si>
  <si>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</si>
  <si>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</si>
  <si>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</si>
  <si>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</si>
  <si>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</si>
  <si>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</si>
  <si>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</si>
  <si>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</si>
  <si>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</si>
  <si>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</si>
  <si>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</si>
  <si>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</si>
  <si>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</si>
  <si>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</si>
  <si>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</si>
  <si>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</si>
  <si>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</si>
  <si>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</si>
  <si>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</si>
  <si>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</si>
  <si>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</si>
  <si>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</si>
  <si>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</si>
  <si>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</si>
  <si>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</si>
  <si>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</si>
  <si>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</si>
  <si>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</si>
  <si>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</si>
  <si>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</si>
  <si>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</si>
  <si>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</si>
  <si>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</si>
  <si>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</si>
  <si>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</si>
  <si>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</si>
  <si>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</si>
  <si>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</si>
  <si>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</si>
  <si>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</si>
  <si>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</si>
  <si>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</si>
  <si>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</si>
  <si>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</si>
  <si>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</si>
  <si>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</si>
  <si>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</si>
  <si>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</si>
  <si>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</si>
  <si>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</si>
  <si>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</si>
  <si>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</si>
  <si>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</si>
  <si>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</si>
  <si>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</si>
  <si>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</si>
  <si>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</si>
  <si>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</si>
  <si>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</si>
  <si>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</si>
  <si>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</si>
  <si>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</si>
  <si>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</si>
  <si>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</si>
  <si>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</si>
  <si>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</si>
  <si>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</si>
  <si>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</si>
  <si>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</si>
  <si>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</si>
  <si>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</si>
  <si>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</si>
  <si>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</si>
  <si>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</si>
  <si>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</si>
  <si>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</si>
  <si>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</si>
  <si>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</si>
  <si>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</si>
  <si>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</si>
  <si>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</si>
  <si>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</si>
  <si>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</si>
  <si>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</si>
  <si>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</si>
  <si>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</si>
  <si>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</si>
  <si>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</si>
  <si>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</si>
  <si>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</si>
  <si>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</si>
  <si>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</si>
  <si>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</si>
  <si>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</si>
  <si>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</si>
  <si>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</si>
  <si>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</si>
  <si>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</si>
  <si>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</si>
  <si>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</si>
  <si>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</si>
  <si>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</si>
  <si>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</si>
  <si>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</si>
  <si>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</si>
  <si>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</si>
  <si>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</si>
  <si>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</si>
  <si>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</si>
  <si>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</si>
  <si>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</si>
  <si>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</si>
  <si>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</si>
  <si>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</si>
  <si>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</si>
  <si>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</si>
  <si>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</si>
  <si>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</si>
  <si>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</si>
  <si>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</si>
  <si>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</si>
  <si>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</si>
  <si>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</si>
  <si>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</si>
  <si>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</si>
  <si>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</si>
  <si>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</si>
  <si>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</si>
  <si>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</si>
  <si>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</si>
  <si>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</si>
  <si>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</si>
  <si>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</si>
  <si>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</si>
  <si>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</si>
  <si>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</si>
  <si>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</si>
  <si>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</si>
  <si>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</si>
  <si>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</si>
  <si>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</si>
  <si>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</si>
  <si>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</si>
  <si>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</si>
  <si>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</si>
  <si>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</si>
  <si>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</si>
  <si>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</si>
  <si>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</si>
  <si>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</si>
  <si>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</si>
  <si>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</si>
  <si>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</si>
  <si>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</si>
  <si>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</si>
  <si>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</si>
  <si>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</si>
  <si>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</si>
  <si>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</si>
  <si>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</si>
  <si>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</si>
  <si>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</si>
  <si>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</si>
  <si>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</si>
  <si>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</si>
  <si>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</si>
  <si>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</si>
  <si>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</si>
  <si>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</si>
  <si>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</si>
  <si>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</si>
  <si>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</si>
  <si>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</si>
  <si>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</si>
  <si>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</si>
  <si>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</si>
  <si>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</si>
  <si>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</si>
  <si>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</si>
  <si>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</si>
  <si>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</si>
  <si>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</si>
  <si>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</si>
  <si>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</si>
  <si>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</si>
  <si>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</si>
  <si>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</si>
  <si>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</si>
  <si>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</si>
  <si>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</si>
  <si>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</si>
  <si>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</si>
  <si>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</si>
  <si>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</si>
  <si>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</si>
  <si>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</si>
  <si>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</si>
  <si>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</si>
  <si>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</si>
  <si>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</si>
  <si>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</si>
  <si>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</si>
  <si>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</si>
  <si>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</si>
  <si>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</si>
  <si>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</si>
  <si>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</si>
  <si>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</si>
  <si>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</si>
  <si>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</si>
  <si>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</si>
  <si>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</si>
  <si>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</si>
  <si>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</si>
  <si>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</si>
  <si>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</si>
  <si>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</si>
  <si>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</si>
  <si>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</si>
  <si>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</si>
  <si>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</si>
  <si>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</si>
  <si>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</si>
  <si>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</si>
  <si>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</si>
  <si>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</si>
  <si>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</si>
  <si>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</si>
  <si>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</si>
  <si>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</si>
  <si>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</si>
  <si>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</si>
  <si>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</si>
  <si>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</si>
  <si>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</si>
  <si>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</si>
  <si>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</si>
  <si>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</si>
  <si>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</si>
  <si>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</si>
  <si>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</si>
  <si>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</si>
  <si>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</si>
  <si>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</si>
  <si>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</si>
  <si>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</si>
  <si>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</si>
  <si>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</si>
  <si>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</si>
  <si>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</si>
  <si>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</si>
  <si>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</si>
  <si>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</si>
  <si>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</si>
  <si>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</si>
  <si>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</si>
  <si>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</si>
  <si>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</si>
  <si>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</si>
  <si>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</si>
  <si>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</si>
  <si>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</si>
  <si>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</si>
  <si>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</si>
  <si>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</si>
  <si>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</si>
  <si>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</si>
  <si>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</si>
  <si>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</si>
  <si>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</si>
  <si>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</si>
  <si>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</si>
  <si>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</si>
  <si>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</si>
  <si>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</si>
  <si>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</si>
  <si>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</si>
  <si>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</si>
  <si>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</si>
  <si>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</si>
  <si>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</si>
  <si>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</si>
  <si>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</si>
  <si>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</si>
  <si>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</si>
  <si>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</si>
  <si>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</si>
  <si>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</si>
  <si>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</si>
  <si>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</si>
  <si>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</si>
  <si>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</si>
  <si>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</si>
  <si>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</si>
  <si>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</si>
  <si>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</si>
  <si>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</si>
  <si>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</si>
  <si>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</si>
  <si>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</si>
  <si>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</si>
  <si>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</si>
  <si>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</si>
  <si>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</si>
  <si>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</si>
  <si>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</si>
  <si>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</si>
  <si>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</si>
  <si>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</si>
  <si>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</si>
  <si>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</si>
  <si>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</si>
  <si>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</si>
  <si>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</si>
  <si>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</si>
  <si>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</si>
  <si>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</si>
  <si>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</si>
  <si>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</si>
  <si>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</si>
  <si>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</si>
  <si>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</si>
  <si>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</si>
  <si>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</si>
  <si>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</si>
  <si>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</si>
  <si>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</si>
  <si>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</si>
  <si>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</si>
  <si>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</si>
  <si>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</si>
  <si>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</si>
  <si>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</si>
  <si>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</si>
  <si>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</si>
  <si>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</si>
  <si>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</si>
  <si>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</si>
  <si>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</si>
  <si>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</si>
  <si>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</si>
  <si>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</si>
  <si>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</si>
  <si>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</si>
  <si>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</si>
  <si>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</si>
  <si>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</si>
  <si>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</si>
  <si>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</si>
  <si>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</si>
  <si>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</si>
  <si>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</si>
  <si>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</si>
  <si>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</si>
  <si>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</si>
  <si>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</si>
  <si>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</si>
  <si>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</si>
  <si>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</si>
  <si>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</si>
  <si>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</si>
  <si>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</si>
  <si>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</si>
  <si>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</si>
  <si>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</si>
  <si>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</si>
  <si>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</si>
  <si>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</si>
  <si>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</si>
  <si>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</si>
  <si>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</si>
  <si>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</si>
  <si>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</si>
  <si>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</si>
  <si>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</si>
  <si>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</si>
  <si>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</si>
  <si>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</si>
  <si>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</si>
  <si>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</si>
  <si>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</si>
  <si>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</si>
  <si>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</si>
  <si>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</si>
  <si>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</si>
  <si>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</si>
  <si>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</si>
  <si>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</si>
  <si>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</si>
  <si>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</si>
  <si>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</si>
  <si>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</si>
  <si>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</si>
  <si>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</si>
  <si>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</si>
  <si>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</si>
  <si>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</si>
  <si>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</si>
  <si>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</si>
  <si>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</si>
  <si>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</si>
  <si>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</si>
  <si>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</si>
  <si>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</si>
  <si>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</si>
  <si>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</si>
  <si>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</si>
  <si>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</si>
  <si>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</si>
  <si>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</si>
  <si>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</si>
  <si>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</si>
  <si>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</si>
  <si>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</si>
  <si>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</si>
  <si>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</si>
  <si>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</si>
  <si>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</si>
  <si>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</si>
  <si>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</si>
  <si>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</si>
  <si>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</si>
  <si>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</si>
  <si>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</si>
  <si>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</si>
  <si>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</si>
  <si>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</si>
  <si>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</si>
  <si>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</si>
  <si>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</si>
  <si>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</si>
  <si>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</si>
  <si>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</si>
  <si>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</si>
  <si>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</si>
  <si>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</si>
  <si>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</si>
  <si>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</si>
  <si>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</si>
  <si>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</si>
  <si>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</si>
  <si>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</si>
  <si>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</si>
  <si>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</si>
  <si>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</si>
  <si>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</si>
  <si>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</si>
  <si>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</si>
  <si>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</si>
  <si>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</si>
  <si>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</si>
  <si>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</si>
  <si>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</si>
  <si>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</si>
  <si>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</si>
  <si>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</si>
  <si>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</si>
  <si>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</si>
  <si>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</si>
  <si>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</si>
  <si>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</si>
  <si>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</si>
  <si>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</si>
  <si>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</si>
  <si>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</si>
  <si>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</si>
  <si>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</si>
  <si>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</si>
  <si>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</si>
  <si>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</si>
  <si>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</si>
  <si>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</si>
  <si>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</si>
  <si>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</si>
  <si>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</si>
  <si>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</si>
  <si>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</si>
  <si>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</si>
  <si>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</si>
  <si>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</si>
  <si>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</si>
  <si>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</si>
  <si>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</si>
  <si>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</si>
  <si>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</si>
  <si>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</si>
  <si>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</si>
  <si>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</si>
  <si>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</si>
  <si>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</si>
  <si>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</si>
  <si>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</si>
  <si>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</si>
  <si>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</si>
  <si>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</si>
  <si>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</si>
  <si>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</si>
  <si>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</si>
  <si>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</si>
  <si>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</si>
  <si>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</si>
  <si>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</si>
  <si>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</si>
  <si>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</si>
  <si>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</si>
  <si>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</si>
  <si>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</si>
  <si>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</si>
  <si>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</si>
  <si>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</si>
  <si>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</si>
  <si>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</si>
  <si>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</si>
  <si>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</si>
  <si>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</si>
  <si>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</si>
  <si>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</si>
  <si>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</si>
  <si>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</si>
  <si>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</si>
  <si>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</si>
  <si>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</si>
  <si>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</si>
  <si>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</si>
  <si>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</si>
  <si>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</si>
  <si>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</si>
  <si>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</si>
  <si>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</si>
  <si>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</si>
  <si>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</si>
  <si>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</si>
  <si>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</si>
  <si>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</si>
  <si>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</si>
  <si>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</si>
  <si>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</si>
  <si>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</si>
  <si>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</si>
  <si>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</si>
  <si>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</si>
  <si>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</si>
  <si>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</si>
  <si>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</si>
  <si>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</si>
  <si>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</si>
  <si>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</si>
  <si>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</si>
  <si>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</si>
  <si>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</si>
  <si>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</si>
  <si>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</si>
  <si>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</si>
  <si>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</si>
  <si>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</si>
  <si>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</si>
  <si>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</si>
  <si>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</si>
  <si>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</si>
  <si>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</si>
  <si>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</si>
  <si>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</si>
  <si>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</si>
  <si>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</si>
  <si>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</si>
  <si>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</si>
  <si>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</si>
  <si>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</si>
  <si>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</si>
  <si>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</si>
  <si>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</si>
  <si>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</si>
  <si>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</si>
  <si>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</si>
  <si>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</si>
  <si>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</si>
  <si>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</si>
  <si>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</si>
  <si>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</si>
  <si>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</si>
  <si>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</si>
  <si>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</si>
  <si>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</si>
  <si>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</si>
  <si>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</si>
  <si>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</si>
  <si>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</si>
  <si>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</si>
  <si>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</si>
  <si>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</si>
  <si>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</si>
  <si>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</si>
  <si>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</si>
  <si>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</si>
  <si>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</si>
  <si>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</si>
  <si>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</si>
  <si>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</si>
  <si>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</si>
  <si>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</si>
  <si>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</si>
  <si>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</si>
  <si>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</si>
  <si>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</si>
  <si>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</si>
  <si>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</si>
  <si>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</si>
  <si>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</si>
  <si>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</si>
  <si>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</si>
  <si>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</si>
  <si>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</si>
  <si>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</si>
  <si>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</si>
  <si>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</si>
  <si>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</si>
  <si>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</si>
  <si>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</si>
  <si>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</si>
  <si>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</si>
  <si>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</si>
  <si>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</si>
  <si>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</si>
  <si>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</si>
  <si>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</si>
  <si>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</si>
  <si>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</si>
  <si>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</si>
  <si>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</si>
  <si>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</si>
  <si>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</si>
  <si>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</si>
  <si>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</si>
  <si>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</si>
  <si>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</si>
  <si>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</si>
  <si>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</si>
  <si>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</si>
  <si>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</si>
  <si>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</si>
  <si>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</si>
  <si>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</si>
  <si>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</si>
  <si>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</si>
  <si>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</si>
  <si>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</si>
  <si>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</si>
  <si>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</si>
  <si>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</si>
  <si>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</si>
  <si>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</si>
  <si>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</si>
  <si>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</si>
  <si>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</si>
  <si>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</si>
  <si>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</si>
  <si>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</si>
  <si>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</si>
  <si>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</si>
  <si>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</si>
  <si>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</si>
  <si>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</si>
  <si>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</si>
  <si>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</si>
  <si>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</si>
  <si>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</si>
  <si>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</si>
  <si>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</si>
  <si>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</si>
  <si>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</si>
  <si>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</si>
  <si>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</si>
  <si>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</si>
  <si>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</si>
  <si>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</si>
  <si>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</si>
  <si>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</si>
  <si>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</si>
  <si>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</si>
  <si>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</si>
  <si>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</si>
  <si>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</si>
  <si>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</si>
  <si>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</si>
  <si>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</si>
  <si>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</si>
  <si>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</si>
  <si>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</si>
  <si>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</si>
  <si>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</si>
  <si>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</si>
  <si>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</si>
  <si>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</si>
  <si>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</si>
  <si>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</si>
  <si>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</si>
  <si>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</si>
  <si>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</si>
  <si>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</si>
  <si>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</si>
  <si>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</si>
  <si>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</si>
  <si>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</si>
  <si>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</si>
  <si>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</si>
  <si>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</si>
  <si>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</si>
  <si>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</si>
  <si>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</si>
  <si>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</si>
  <si>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</si>
  <si>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</si>
  <si>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</si>
  <si>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</si>
  <si>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</si>
  <si>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</si>
  <si>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</si>
  <si>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</si>
  <si>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</si>
  <si>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</si>
  <si>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</si>
  <si>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</si>
  <si>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</si>
  <si>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</si>
  <si>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</si>
  <si>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</si>
  <si>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</si>
  <si>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</si>
  <si>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</si>
  <si>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</si>
  <si>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</si>
  <si>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</si>
  <si>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</si>
  <si>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</si>
  <si>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</si>
  <si>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</si>
  <si>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</si>
  <si>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</si>
  <si>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</si>
  <si>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</si>
  <si>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</si>
  <si>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</si>
  <si>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</si>
  <si>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</si>
  <si>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</si>
  <si>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</si>
  <si>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</si>
  <si>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</si>
  <si>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</si>
  <si>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</si>
  <si>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</si>
  <si>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</si>
  <si>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</si>
  <si>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</si>
  <si>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</si>
  <si>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</si>
  <si>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</si>
  <si>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</si>
  <si>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</si>
  <si>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</si>
  <si>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</si>
  <si>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</si>
  <si>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</si>
  <si>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</si>
  <si>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</si>
  <si>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</si>
  <si>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</si>
  <si>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</si>
  <si>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</si>
  <si>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</si>
  <si>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</si>
  <si>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</si>
  <si>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</si>
  <si>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</si>
  <si>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</si>
  <si>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</si>
  <si>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</si>
  <si>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</si>
  <si>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</si>
  <si>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</si>
  <si>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</si>
  <si>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</si>
  <si>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</si>
  <si>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</si>
  <si>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</si>
  <si>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</si>
  <si>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</si>
  <si>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</si>
  <si>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</si>
  <si>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</si>
  <si>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</si>
  <si>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</si>
  <si>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</si>
  <si>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</si>
  <si>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</si>
  <si>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</si>
  <si>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</si>
  <si>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</si>
  <si>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</si>
  <si>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</si>
  <si>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</si>
  <si>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</si>
  <si>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</si>
  <si>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</si>
  <si>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</si>
  <si>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</si>
  <si>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</si>
  <si>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</si>
  <si>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</si>
  <si>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</si>
  <si>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</si>
  <si>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</si>
  <si>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</si>
  <si>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</si>
  <si>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</si>
  <si>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</si>
  <si>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</si>
  <si>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</si>
  <si>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</si>
  <si>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</si>
  <si>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</si>
  <si>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</si>
  <si>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</si>
  <si>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</si>
  <si>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</si>
  <si>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</si>
  <si>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</si>
  <si>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</si>
  <si>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</si>
  <si>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</si>
  <si>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</si>
  <si>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</si>
  <si>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</si>
  <si>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</si>
  <si>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</si>
  <si>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</si>
  <si>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</si>
  <si>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</si>
  <si>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</si>
  <si>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</si>
  <si>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</si>
  <si>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</si>
  <si>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</si>
  <si>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</si>
  <si>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</si>
  <si>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</si>
  <si>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</si>
  <si>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</si>
  <si>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</si>
  <si>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</si>
  <si>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</si>
  <si>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</si>
  <si>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</si>
  <si>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</si>
  <si>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</si>
  <si>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</si>
  <si>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</si>
  <si>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</si>
  <si>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</si>
  <si>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</si>
  <si>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</si>
  <si>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</si>
  <si>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</si>
  <si>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</si>
  <si>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</si>
  <si>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</si>
  <si>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</si>
  <si>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</si>
  <si>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</si>
  <si>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</si>
  <si>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</si>
  <si>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</si>
  <si>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</si>
  <si>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</si>
  <si>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</si>
  <si>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</si>
  <si>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</si>
  <si>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</si>
  <si>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</si>
  <si>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</si>
  <si>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</si>
  <si>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</si>
  <si>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</si>
  <si>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</si>
  <si>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</si>
  <si>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</si>
  <si>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</si>
  <si>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</si>
  <si>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</si>
  <si>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</si>
  <si>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</si>
  <si>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</si>
  <si>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</si>
  <si>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</si>
  <si>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</si>
  <si>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</si>
  <si>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</si>
  <si>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</si>
  <si>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</si>
  <si>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</si>
  <si>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</si>
  <si>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</si>
  <si>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</si>
  <si>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</si>
  <si>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</si>
  <si>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</si>
  <si>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</si>
  <si>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</si>
  <si>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</si>
  <si>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</si>
  <si>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</si>
  <si>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</si>
  <si>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</si>
  <si>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</si>
  <si>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</si>
  <si>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</si>
  <si>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</si>
  <si>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</si>
  <si>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</si>
  <si>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</si>
  <si>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</si>
  <si>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</si>
  <si>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</si>
  <si>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</si>
  <si>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</si>
  <si>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</si>
  <si>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</si>
  <si>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</si>
  <si>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</si>
  <si>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</si>
  <si>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</si>
  <si>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</si>
  <si>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</si>
  <si>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</si>
  <si>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</si>
  <si>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</si>
  <si>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</si>
  <si>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</si>
  <si>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</si>
  <si>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</si>
  <si>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</si>
  <si>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</si>
  <si>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</si>
  <si>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</si>
  <si>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</si>
  <si>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</si>
  <si>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</si>
  <si>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</si>
  <si>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</si>
  <si>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</si>
  <si>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</si>
  <si>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</si>
  <si>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</si>
  <si>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</si>
  <si>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</si>
  <si>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</si>
  <si>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</si>
  <si>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</si>
  <si>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</si>
  <si>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</si>
  <si>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</si>
  <si>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</si>
  <si>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</si>
  <si>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</si>
  <si>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</si>
  <si>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</si>
  <si>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</si>
  <si>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</si>
  <si>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</si>
  <si>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</si>
  <si>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</si>
  <si>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</si>
  <si>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</si>
  <si>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</si>
  <si>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</si>
  <si>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</si>
  <si>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</si>
  <si>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</si>
  <si>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</si>
  <si>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</si>
  <si>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</si>
  <si>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</si>
  <si>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</si>
  <si>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</si>
  <si>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</si>
  <si>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</si>
  <si>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</si>
  <si>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</si>
  <si>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</si>
  <si>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</si>
  <si>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</si>
  <si>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</si>
  <si>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</si>
  <si>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</si>
  <si>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</si>
  <si>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</si>
  <si>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</si>
  <si>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</si>
  <si>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</si>
  <si>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</si>
  <si>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</si>
  <si>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</si>
  <si>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</si>
  <si>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</si>
  <si>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</si>
  <si>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</si>
  <si>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</si>
  <si>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</si>
  <si>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</si>
  <si>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</si>
  <si>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</si>
  <si>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</si>
  <si>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</si>
  <si>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</si>
  <si>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</si>
  <si>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</si>
  <si>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</si>
  <si>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</si>
  <si>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</si>
  <si>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</si>
  <si>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</si>
  <si>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</si>
  <si>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</si>
  <si>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</si>
  <si>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</si>
  <si>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</si>
  <si>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</si>
  <si>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</si>
  <si>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</si>
  <si>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</si>
  <si>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</si>
  <si>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</si>
  <si>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</si>
  <si>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</si>
  <si>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</si>
  <si>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</si>
  <si>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</si>
  <si>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</si>
  <si>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</si>
  <si>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</si>
  <si>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</si>
  <si>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</si>
  <si>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</si>
  <si>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</si>
  <si>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</si>
  <si>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</si>
  <si>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</si>
  <si>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</si>
  <si>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</si>
  <si>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</si>
  <si>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</si>
  <si>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</si>
  <si>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</si>
  <si>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</si>
  <si>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</si>
  <si>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</si>
  <si>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</si>
  <si>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</si>
  <si>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</si>
  <si>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</si>
  <si>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</si>
  <si>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</si>
  <si>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</si>
  <si>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</si>
  <si>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</si>
  <si>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</si>
  <si>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</si>
  <si>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</si>
  <si>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</si>
  <si>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</si>
  <si>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</si>
  <si>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</si>
  <si>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</si>
  <si>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</si>
  <si>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</si>
  <si>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</si>
  <si>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</si>
  <si>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</si>
  <si>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</si>
  <si>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</si>
  <si>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</si>
  <si>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</si>
  <si>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</si>
  <si>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</si>
  <si>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</si>
  <si>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</si>
  <si>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</si>
  <si>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</si>
  <si>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</si>
  <si>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</si>
  <si>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</si>
  <si>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</si>
  <si>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</si>
  <si>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</si>
  <si>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</si>
  <si>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</si>
  <si>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</si>
  <si>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</si>
  <si>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</si>
  <si>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</si>
  <si>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</si>
  <si>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</si>
  <si>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</si>
  <si>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</si>
  <si>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</si>
  <si>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</si>
  <si>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</si>
  <si>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</si>
  <si>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</si>
  <si>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</si>
  <si>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</si>
  <si>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</si>
  <si>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</si>
  <si>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</si>
  <si>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</si>
  <si>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</si>
  <si>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</si>
  <si>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</si>
  <si>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</si>
  <si>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</si>
  <si>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</si>
  <si>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</si>
  <si>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</si>
  <si>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</si>
  <si>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</si>
  <si>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</si>
  <si>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</si>
  <si>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</si>
  <si>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</si>
  <si>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</si>
  <si>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</si>
  <si>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</si>
  <si>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</si>
  <si>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</si>
  <si>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</si>
  <si>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</si>
  <si>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</si>
  <si>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</si>
  <si>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</si>
  <si>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</si>
  <si>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</si>
  <si>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</si>
  <si>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</si>
  <si>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</si>
  <si>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</si>
  <si>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</si>
  <si>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</si>
  <si>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</si>
  <si>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</si>
  <si>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</si>
  <si>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</si>
  <si>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</si>
  <si>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</si>
  <si>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</si>
  <si>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</si>
  <si>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</si>
  <si>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</si>
  <si>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</si>
  <si>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</si>
  <si>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</si>
  <si>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</si>
  <si>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</si>
  <si>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</si>
  <si>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</si>
  <si>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</si>
  <si>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</si>
  <si>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</si>
  <si>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</si>
  <si>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</si>
  <si>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</si>
  <si>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</si>
  <si>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</si>
  <si>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</si>
  <si>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</si>
  <si>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</si>
  <si>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</si>
  <si>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</si>
  <si>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</si>
  <si>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</si>
  <si>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</si>
  <si>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</si>
  <si>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</si>
  <si>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</si>
  <si>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</si>
  <si>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</si>
  <si>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</si>
  <si>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</si>
  <si>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</si>
  <si>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</si>
  <si>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</si>
  <si>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</si>
  <si>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</si>
  <si>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</si>
  <si>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</si>
  <si>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</si>
  <si>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</si>
  <si>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</si>
  <si>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</si>
  <si>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</si>
  <si>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</si>
  <si>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</si>
  <si>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</si>
  <si>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</si>
  <si>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</si>
  <si>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</si>
  <si>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</si>
  <si>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</si>
  <si>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</si>
  <si>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</si>
  <si>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</si>
  <si>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</si>
  <si>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</si>
  <si>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</si>
  <si>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</si>
  <si>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</si>
  <si>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</si>
  <si>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</si>
  <si>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</si>
  <si>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</si>
  <si>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</si>
  <si>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</si>
  <si>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</si>
  <si>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</si>
  <si>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</si>
  <si>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</si>
  <si>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</si>
  <si>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</si>
  <si>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</si>
  <si>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</si>
  <si>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</si>
  <si>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</si>
  <si>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</si>
  <si>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</si>
  <si>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</si>
  <si>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</si>
  <si>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</si>
  <si>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</si>
  <si>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</si>
  <si>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</si>
  <si>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</si>
  <si>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</si>
  <si>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</si>
  <si>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</si>
  <si>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</si>
  <si>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</si>
  <si>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</si>
  <si>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</si>
  <si>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</si>
  <si>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</si>
  <si>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</si>
  <si>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</si>
  <si>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</si>
  <si>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</si>
  <si>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</si>
  <si>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</si>
  <si>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</si>
  <si>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</si>
  <si>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</si>
  <si>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</si>
  <si>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</si>
  <si>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</si>
  <si>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</si>
  <si>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</si>
  <si>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</si>
  <si>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</si>
  <si>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</si>
  <si>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</si>
  <si>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</si>
  <si>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</si>
  <si>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</si>
  <si>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</si>
  <si>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</si>
  <si>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</si>
  <si>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</si>
  <si>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</si>
  <si>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</si>
  <si>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</si>
  <si>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</si>
  <si>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</si>
  <si>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</si>
  <si>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</si>
  <si>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</si>
  <si>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</si>
  <si>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</si>
  <si>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</si>
  <si>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</si>
  <si>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</si>
  <si>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</si>
  <si>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</si>
  <si>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</si>
  <si>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</si>
  <si>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</si>
  <si>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</si>
  <si>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</si>
  <si>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</si>
  <si>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</si>
  <si>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</si>
  <si>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</si>
  <si>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</si>
  <si>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</si>
  <si>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</si>
  <si>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</si>
  <si>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</si>
  <si>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</si>
  <si>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</si>
  <si>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</si>
  <si>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</si>
  <si>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</si>
  <si>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</si>
  <si>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</si>
  <si>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</si>
  <si>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</si>
  <si>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</si>
  <si>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</si>
  <si>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</si>
  <si>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</si>
  <si>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</si>
  <si>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</si>
  <si>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</si>
  <si>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</si>
  <si>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</si>
  <si>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</si>
  <si>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</si>
  <si>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</si>
  <si>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</si>
  <si>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</si>
  <si>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</si>
  <si>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</si>
  <si>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</si>
  <si>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</si>
  <si>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</si>
  <si>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</si>
  <si>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</si>
  <si>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</si>
  <si>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</si>
  <si>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</si>
  <si>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</si>
  <si>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</si>
  <si>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</si>
  <si>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</si>
  <si>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</si>
  <si>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</si>
  <si>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</si>
  <si>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</si>
  <si>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</si>
  <si>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</si>
  <si>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</si>
  <si>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</si>
  <si>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</si>
  <si>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</si>
  <si>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</si>
  <si>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</si>
  <si>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</si>
  <si>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</si>
  <si>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</si>
  <si>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</si>
  <si>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</si>
  <si>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</si>
  <si>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</si>
  <si>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</si>
  <si>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</si>
  <si>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</si>
  <si>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</si>
  <si>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</si>
  <si>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</si>
  <si>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</si>
  <si>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</si>
  <si>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</si>
  <si>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</si>
  <si>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</si>
  <si>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</si>
  <si>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</si>
  <si>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</si>
  <si>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</si>
  <si>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</si>
  <si>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</si>
  <si>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</si>
  <si>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</si>
  <si>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</si>
  <si>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</si>
  <si>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</si>
  <si>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</si>
  <si>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</si>
  <si>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</si>
  <si>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</si>
  <si>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</si>
  <si>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</si>
  <si>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</si>
  <si>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</si>
  <si>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</si>
  <si>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</si>
  <si>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</si>
  <si>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</si>
  <si>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</si>
  <si>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</si>
  <si>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</si>
  <si>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</si>
  <si>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</si>
  <si>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</si>
  <si>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</si>
  <si>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</si>
  <si>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</si>
  <si>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</si>
  <si>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</si>
  <si>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</si>
  <si>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</si>
  <si>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</si>
  <si>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</si>
  <si>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</si>
  <si>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</si>
  <si>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</si>
  <si>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</si>
  <si>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</si>
  <si>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</si>
  <si>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</si>
  <si>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</si>
  <si>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</si>
  <si>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</si>
  <si>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</si>
  <si>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</si>
  <si>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</si>
  <si>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</si>
  <si>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</si>
  <si>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</si>
  <si>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</si>
  <si>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</si>
  <si>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</si>
  <si>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</si>
  <si>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</si>
  <si>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</si>
  <si>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</si>
  <si>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</si>
  <si>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</si>
  <si>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</si>
  <si>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</si>
  <si>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</si>
  <si>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</si>
  <si>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</si>
  <si>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</si>
  <si>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</si>
  <si>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</si>
  <si>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</si>
  <si>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</si>
  <si>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</si>
  <si>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</si>
  <si>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</si>
  <si>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</si>
  <si>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</si>
  <si>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</si>
  <si>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</si>
  <si>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</si>
  <si>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</si>
  <si>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</si>
  <si>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</si>
  <si>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</si>
  <si>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</si>
  <si>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</si>
  <si>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</si>
  <si>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</si>
  <si>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</si>
  <si>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</si>
  <si>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</si>
  <si>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</si>
  <si>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</si>
  <si>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</si>
  <si>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</si>
  <si>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</si>
  <si>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</si>
  <si>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</si>
  <si>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</si>
  <si>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</si>
  <si>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</si>
  <si>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</si>
  <si>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</si>
  <si>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</si>
  <si>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</si>
  <si>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</si>
  <si>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</si>
  <si>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</si>
  <si>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</si>
  <si>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</si>
  <si>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</si>
  <si>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</si>
  <si>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</si>
  <si>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</si>
  <si>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</si>
  <si>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</si>
  <si>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</si>
  <si>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</si>
  <si>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</si>
  <si>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</si>
  <si>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</si>
  <si>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</si>
  <si>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</si>
  <si>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</si>
  <si>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</si>
  <si>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</si>
  <si>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</si>
  <si>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</si>
  <si>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</si>
  <si>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</si>
  <si>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</si>
  <si>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</si>
  <si>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</si>
  <si>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</si>
  <si>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</si>
  <si>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</si>
  <si>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</si>
  <si>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</si>
  <si>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</si>
  <si>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</si>
  <si>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</si>
  <si>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</si>
  <si>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</si>
  <si>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</si>
  <si>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</si>
  <si>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</si>
  <si>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</si>
  <si>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</si>
  <si>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</si>
  <si>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</si>
  <si>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</si>
  <si>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</si>
  <si>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</si>
  <si>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</si>
  <si>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</si>
  <si>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</si>
  <si>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</si>
  <si>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</si>
  <si>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</si>
  <si>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</si>
  <si>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</si>
  <si>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</si>
  <si>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</si>
  <si>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</si>
  <si>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</si>
  <si>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</si>
  <si>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</si>
  <si>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</si>
  <si>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</si>
  <si>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</si>
  <si>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</si>
  <si>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</si>
  <si>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</si>
  <si>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</si>
  <si>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</si>
  <si>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</si>
  <si>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</si>
  <si>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</si>
  <si>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</si>
  <si>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</si>
  <si>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</si>
  <si>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</si>
  <si>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</si>
  <si>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</si>
  <si>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</si>
  <si>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</si>
  <si>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</si>
  <si>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</si>
  <si>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</si>
  <si>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</si>
  <si>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</si>
  <si>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</si>
  <si>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</si>
  <si>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</si>
  <si>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</si>
  <si>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</si>
  <si>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</si>
  <si>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</si>
  <si>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</si>
  <si>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</si>
  <si>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</si>
  <si>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</si>
  <si>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</si>
  <si>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</si>
  <si>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</si>
  <si>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</si>
  <si>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</si>
  <si>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</si>
  <si>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</si>
  <si>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</si>
  <si>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</si>
  <si>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</si>
  <si>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</si>
  <si>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</si>
  <si>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</si>
  <si>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</si>
  <si>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</si>
  <si>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</si>
  <si>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</si>
  <si>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</si>
  <si>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</si>
  <si>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</si>
  <si>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</si>
  <si>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</si>
  <si>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</si>
  <si>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</si>
  <si>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</si>
  <si>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</si>
  <si>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</si>
  <si>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</si>
  <si>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</si>
  <si>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</si>
  <si>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</si>
  <si>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</si>
  <si>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</si>
  <si>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</si>
  <si>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</si>
  <si>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</si>
  <si>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</si>
  <si>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</si>
  <si>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</si>
  <si>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</si>
  <si>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</si>
  <si>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</si>
  <si>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</si>
  <si>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</si>
  <si>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</si>
  <si>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</si>
  <si>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</si>
  <si>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</si>
  <si>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</si>
  <si>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</si>
  <si>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</si>
  <si>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</si>
  <si>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</si>
  <si>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</si>
  <si>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</si>
  <si>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</si>
  <si>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</si>
  <si>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</si>
  <si>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</si>
  <si>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</si>
  <si>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</si>
  <si>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</si>
  <si>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</si>
  <si>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</si>
  <si>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</si>
  <si>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</si>
  <si>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</si>
  <si>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</si>
  <si>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</si>
  <si>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</si>
  <si>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</si>
  <si>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</si>
  <si>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</si>
  <si>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</si>
  <si>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</si>
  <si>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</si>
  <si>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</si>
  <si>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</si>
  <si>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</si>
  <si>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</si>
  <si>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</si>
  <si>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</si>
  <si>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</si>
  <si>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</si>
  <si>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</si>
  <si>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</si>
  <si>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</si>
  <si>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</si>
  <si>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</si>
  <si>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</si>
  <si>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</si>
  <si>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</si>
  <si>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</si>
  <si>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</si>
  <si>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</si>
  <si>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</si>
  <si>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</si>
  <si>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</si>
  <si>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</si>
  <si>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</si>
  <si>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</si>
  <si>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</si>
  <si>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</si>
  <si>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</si>
  <si>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</si>
  <si>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</si>
  <si>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</si>
  <si>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</si>
  <si>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</si>
  <si>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</si>
  <si>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</si>
  <si>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</si>
  <si>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</si>
  <si>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</si>
  <si>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</si>
  <si>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</si>
  <si>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</si>
  <si>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</si>
  <si>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</si>
  <si>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</si>
  <si>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</si>
  <si>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</si>
  <si>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</si>
  <si>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</si>
  <si>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</si>
  <si>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</si>
  <si>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</si>
  <si>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</si>
  <si>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</si>
  <si>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</si>
  <si>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</si>
  <si>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</si>
  <si>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</si>
  <si>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</si>
  <si>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</si>
  <si>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</si>
  <si>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</si>
  <si>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</si>
  <si>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</si>
  <si>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</si>
  <si>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</si>
  <si>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</si>
  <si>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</si>
  <si>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</si>
  <si>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</si>
  <si>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</si>
  <si>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</si>
  <si>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</si>
  <si>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</si>
  <si>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</si>
  <si>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</si>
  <si>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</si>
  <si>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</si>
  <si>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</si>
  <si>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</si>
  <si>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</si>
  <si>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</si>
  <si>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</si>
  <si>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</si>
  <si>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</si>
  <si>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</si>
  <si>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</si>
  <si>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</si>
  <si>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</si>
  <si>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</si>
  <si>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</si>
  <si>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</si>
  <si>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</si>
  <si>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</si>
  <si>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</si>
  <si>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</si>
  <si>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</si>
  <si>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</si>
  <si>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</si>
  <si>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</si>
  <si>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</si>
  <si>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</si>
  <si>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</si>
  <si>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</si>
  <si>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</si>
  <si>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</si>
  <si>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</si>
  <si>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</si>
  <si>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</si>
  <si>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</si>
  <si>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</si>
  <si>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</si>
  <si>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</si>
  <si>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</si>
  <si>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</si>
  <si>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</si>
  <si>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</si>
  <si>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</si>
  <si>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</si>
  <si>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</si>
  <si>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</si>
  <si>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</si>
  <si>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</si>
  <si>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</si>
  <si>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</si>
  <si>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</si>
  <si>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</si>
  <si>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</si>
  <si>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</si>
  <si>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</si>
  <si>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</si>
  <si>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</si>
  <si>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</si>
  <si>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</si>
  <si>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</si>
  <si>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</si>
  <si>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</si>
  <si>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</si>
  <si>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</si>
  <si>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</si>
  <si>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</si>
  <si>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</si>
  <si>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</si>
  <si>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</si>
  <si>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</si>
  <si>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</si>
  <si>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</si>
  <si>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</si>
  <si>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</si>
  <si>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</si>
  <si>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</si>
  <si>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</si>
  <si>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</si>
  <si>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</si>
  <si>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</si>
  <si>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</si>
  <si>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</si>
  <si>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</si>
  <si>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</si>
  <si>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</si>
  <si>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</si>
  <si>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</si>
  <si>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</si>
  <si>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</si>
  <si>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</si>
  <si>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</si>
  <si>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</si>
  <si>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</si>
  <si>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</si>
  <si>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</si>
  <si>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</si>
  <si>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</si>
  <si>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</si>
  <si>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</si>
  <si>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</si>
  <si>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</si>
  <si>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</si>
  <si>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</si>
  <si>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</si>
  <si>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</si>
  <si>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</si>
  <si>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</si>
  <si>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</si>
  <si>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</si>
  <si>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</si>
  <si>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</si>
  <si>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</si>
  <si>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</si>
  <si>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</si>
  <si>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</si>
  <si>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</si>
  <si>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</si>
  <si>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</si>
  <si>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</si>
  <si>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</si>
  <si>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</si>
  <si>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</si>
  <si>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</si>
  <si>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</si>
  <si>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</si>
  <si>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</si>
  <si>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</si>
  <si>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</si>
  <si>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</si>
  <si>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</si>
  <si>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</si>
  <si>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</si>
  <si>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</si>
  <si>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</si>
  <si>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</si>
  <si>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</si>
  <si>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</si>
  <si>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</si>
  <si>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</si>
  <si>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</si>
  <si>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</si>
  <si>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</si>
  <si>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</si>
  <si>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</si>
  <si>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</si>
  <si>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</si>
  <si>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</si>
  <si>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</si>
  <si>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</si>
  <si>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</si>
  <si>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</si>
  <si>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</si>
  <si>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</si>
  <si>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</si>
  <si>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</si>
  <si>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</si>
  <si>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</si>
  <si>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</si>
  <si>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</si>
  <si>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</si>
  <si>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</si>
  <si>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</si>
  <si>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</si>
  <si>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</si>
  <si>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</si>
  <si>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</si>
  <si>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</si>
  <si>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</si>
  <si>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</si>
  <si>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</si>
  <si>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</si>
  <si>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</si>
  <si>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</si>
  <si>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</si>
  <si>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</si>
  <si>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</si>
  <si>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</si>
  <si>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</si>
  <si>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</si>
  <si>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</si>
  <si>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</si>
  <si>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</si>
  <si>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</si>
  <si>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</si>
  <si>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</si>
  <si>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</si>
  <si>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</si>
  <si>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</si>
  <si>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</si>
  <si>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</si>
  <si>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</si>
  <si>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</si>
  <si>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</si>
  <si>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</si>
  <si>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</si>
  <si>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</si>
  <si>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</si>
  <si>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</si>
  <si>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</si>
  <si>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</si>
  <si>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</si>
  <si>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</si>
  <si>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</si>
  <si>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</si>
  <si>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</si>
  <si>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</si>
  <si>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</si>
  <si>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</si>
  <si>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</si>
  <si>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</si>
  <si>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</si>
  <si>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</si>
  <si>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</si>
  <si>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</si>
  <si>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</si>
  <si>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</si>
  <si>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</si>
  <si>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</si>
  <si>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</si>
  <si>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</si>
  <si>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</si>
  <si>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</si>
  <si>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</si>
  <si>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</si>
  <si>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</si>
  <si>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</si>
  <si>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</si>
  <si>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</si>
  <si>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</si>
  <si>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</si>
  <si>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</si>
  <si>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</si>
  <si>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</si>
  <si>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</si>
  <si>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</si>
  <si>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</si>
  <si>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</si>
  <si>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</si>
  <si>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</si>
  <si>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</si>
  <si>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</si>
  <si>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</si>
  <si>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</si>
  <si>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</si>
  <si>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</si>
  <si>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</si>
  <si>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</si>
  <si>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</si>
  <si>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</si>
  <si>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</si>
  <si>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</si>
  <si>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</si>
  <si>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</si>
  <si>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</si>
  <si>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</si>
  <si>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</si>
  <si>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</si>
  <si>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</si>
  <si>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</si>
  <si>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</si>
  <si>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</si>
  <si>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</si>
  <si>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</si>
  <si>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</si>
  <si>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</si>
  <si>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</si>
  <si>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</si>
  <si>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</si>
  <si>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</si>
  <si>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</si>
  <si>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</si>
  <si>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</si>
  <si>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</si>
  <si>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</si>
  <si>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</si>
  <si>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</si>
  <si>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</si>
  <si>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</si>
  <si>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</si>
  <si>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</si>
  <si>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</si>
  <si>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</si>
  <si>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</si>
  <si>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</si>
  <si>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</si>
  <si>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</si>
  <si>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</si>
  <si>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</si>
  <si>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</si>
  <si>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</si>
  <si>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</si>
  <si>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</si>
  <si>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</si>
  <si>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</si>
  <si>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</si>
  <si>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</si>
  <si>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</si>
  <si>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</si>
  <si>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</si>
  <si>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</si>
  <si>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</si>
  <si>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</si>
  <si>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</si>
  <si>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</si>
  <si>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</si>
  <si>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</si>
  <si>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</si>
  <si>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</si>
  <si>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</si>
  <si>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</si>
  <si>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</si>
  <si>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</si>
  <si>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</si>
  <si>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</si>
  <si>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</si>
  <si>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</si>
  <si>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</si>
  <si>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</si>
  <si>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</si>
  <si>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</si>
  <si>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</si>
  <si>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</si>
  <si>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</si>
  <si>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</si>
  <si>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</si>
  <si>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</si>
  <si>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</si>
  <si>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</si>
  <si>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</si>
  <si>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</si>
  <si>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</si>
  <si>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</si>
  <si>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</si>
  <si>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</si>
  <si>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</si>
  <si>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</si>
  <si>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</si>
  <si>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</si>
  <si>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</si>
  <si>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</si>
  <si>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</si>
  <si>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</si>
  <si>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</si>
  <si>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</si>
  <si>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</si>
  <si>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</si>
  <si>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</si>
  <si>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</si>
  <si>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</si>
  <si>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</si>
  <si>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</si>
  <si>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</si>
  <si>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</si>
  <si>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</si>
  <si>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</si>
  <si>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</si>
  <si>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</si>
  <si>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</si>
  <si>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</si>
  <si>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</si>
  <si>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</si>
  <si>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</si>
  <si>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</si>
  <si>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</si>
  <si>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</si>
  <si>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</si>
  <si>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</si>
  <si>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</si>
  <si>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</si>
  <si>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</si>
  <si>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</si>
  <si>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</si>
  <si>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</si>
  <si>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</si>
  <si>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</si>
  <si>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</si>
  <si>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</si>
  <si>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</si>
  <si>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</si>
  <si>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</si>
  <si>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</si>
  <si>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</si>
  <si>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</si>
  <si>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</si>
  <si>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</si>
  <si>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</si>
  <si>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</si>
  <si>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</si>
  <si>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</si>
  <si>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</si>
  <si>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</si>
  <si>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</si>
  <si>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</si>
  <si>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</si>
  <si>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</si>
  <si>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</si>
  <si>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</si>
  <si>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</si>
  <si>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</si>
  <si>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</si>
  <si>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</si>
  <si>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</si>
  <si>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</si>
  <si>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</si>
  <si>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</si>
  <si>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</si>
  <si>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</si>
  <si>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</si>
  <si>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</si>
  <si>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</si>
  <si>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</si>
  <si>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</si>
  <si>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</si>
  <si>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</si>
  <si>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</si>
  <si>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</si>
  <si>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</si>
  <si>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</si>
  <si>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</si>
  <si>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</si>
  <si>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</si>
  <si>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</si>
  <si>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</si>
  <si>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</si>
  <si>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</si>
  <si>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</si>
  <si>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</si>
  <si>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</si>
  <si>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</si>
  <si>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</si>
  <si>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</si>
  <si>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</si>
  <si>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</si>
  <si>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</si>
  <si>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</si>
  <si>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</si>
  <si>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</si>
  <si>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</si>
  <si>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</si>
  <si>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</si>
  <si>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</si>
  <si>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</si>
  <si>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</si>
  <si>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</si>
  <si>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</si>
  <si>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</si>
  <si>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</si>
  <si>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</si>
  <si>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</si>
  <si>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</si>
  <si>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</si>
  <si>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</si>
  <si>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</si>
  <si>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</si>
  <si>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</si>
  <si>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</si>
  <si>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</si>
  <si>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</si>
  <si>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</si>
  <si>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</si>
  <si>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</si>
  <si>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</si>
  <si>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</si>
  <si>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</si>
  <si>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</si>
  <si>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</si>
  <si>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</si>
  <si>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</si>
  <si>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</si>
  <si>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</si>
  <si>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</si>
  <si>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</si>
  <si>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</si>
  <si>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</si>
  <si>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</si>
  <si>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</si>
  <si>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</si>
  <si>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</si>
  <si>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</si>
  <si>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</si>
  <si>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</si>
  <si>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</si>
  <si>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</si>
  <si>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</si>
  <si>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</si>
  <si>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</si>
  <si>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</si>
  <si>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</si>
  <si>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</si>
  <si>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</si>
  <si>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</si>
  <si>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</si>
  <si>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</si>
  <si>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</si>
  <si>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</si>
  <si>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</si>
  <si>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</si>
  <si>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</si>
  <si>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</si>
  <si>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</si>
  <si>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</si>
  <si>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</si>
  <si>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</si>
  <si>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</si>
  <si>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</si>
  <si>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</si>
  <si>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</si>
  <si>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</si>
  <si>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</si>
  <si>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</si>
  <si>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</si>
  <si>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</si>
  <si>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</si>
  <si>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</si>
  <si>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</si>
  <si>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</si>
  <si>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</si>
  <si>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</si>
  <si>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</si>
  <si>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</si>
  <si>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</si>
  <si>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</si>
  <si>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</si>
  <si>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</si>
  <si>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</si>
  <si>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</si>
  <si>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</si>
  <si>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</si>
  <si>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</si>
  <si>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</si>
  <si>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</si>
  <si>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</si>
  <si>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</si>
  <si>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</si>
  <si>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</si>
  <si>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</si>
  <si>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</si>
  <si>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</si>
  <si>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</si>
  <si>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</si>
  <si>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</si>
  <si>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</si>
  <si>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</si>
  <si>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</si>
  <si>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</si>
  <si>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</si>
  <si>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</si>
  <si>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</si>
  <si>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</si>
  <si>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</si>
  <si>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</si>
  <si>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</si>
  <si>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</si>
  <si>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</si>
  <si>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</si>
  <si>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</si>
  <si>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</si>
  <si>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</si>
  <si>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</si>
  <si>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</si>
  <si>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</si>
  <si>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</si>
  <si>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</si>
  <si>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</si>
  <si>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</si>
  <si>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</si>
  <si>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</si>
  <si>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</si>
  <si>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</si>
  <si>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</si>
  <si>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</si>
  <si>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</si>
  <si>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</si>
  <si>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</si>
  <si>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</si>
  <si>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</si>
  <si>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</si>
  <si>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</si>
  <si>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</si>
  <si>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</si>
  <si>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</si>
  <si>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</si>
  <si>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</si>
  <si>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</si>
  <si>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</si>
  <si>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</si>
  <si>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</si>
  <si>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</si>
  <si>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</si>
  <si>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</si>
  <si>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</si>
  <si>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</si>
  <si>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</si>
  <si>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</si>
  <si>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</si>
  <si>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</si>
  <si>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</si>
  <si>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</si>
  <si>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</si>
  <si>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</si>
  <si>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</si>
  <si>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</si>
  <si>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</si>
  <si>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</si>
  <si>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</si>
  <si>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</si>
  <si>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</si>
  <si>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</si>
  <si>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</si>
  <si>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</si>
  <si>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</si>
  <si>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</si>
  <si>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</si>
  <si>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</si>
  <si>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</si>
  <si>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</si>
  <si>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</si>
  <si>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</si>
  <si>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</si>
  <si>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</si>
  <si>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</si>
  <si>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</si>
  <si>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</si>
  <si>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</si>
  <si>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</si>
  <si>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</si>
  <si>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</si>
  <si>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</si>
  <si>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</si>
  <si>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</si>
  <si>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</si>
  <si>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</si>
  <si>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</si>
  <si>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</si>
  <si>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</si>
  <si>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</si>
  <si>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</si>
  <si>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</si>
  <si>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</si>
  <si>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</si>
  <si>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</si>
  <si>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</si>
  <si>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</si>
  <si>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</si>
  <si>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</si>
  <si>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</si>
  <si>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</si>
  <si>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</si>
  <si>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</si>
  <si>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</si>
  <si>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</si>
  <si>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</si>
  <si>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</si>
  <si>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</si>
  <si>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</si>
  <si>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</si>
  <si>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</si>
  <si>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</si>
  <si>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</si>
  <si>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</si>
  <si>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</si>
  <si>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</si>
  <si>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</si>
  <si>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</si>
  <si>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</si>
  <si>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</si>
  <si>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</si>
  <si>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</si>
  <si>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</si>
  <si>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</si>
  <si>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</si>
  <si>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</si>
  <si>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</si>
  <si>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</si>
  <si>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</si>
  <si>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</si>
  <si>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</si>
  <si>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</si>
  <si>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</si>
  <si>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</si>
  <si>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</si>
  <si>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</si>
  <si>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</si>
  <si>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</si>
  <si>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</si>
  <si>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</si>
  <si>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</si>
  <si>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</si>
  <si>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</si>
  <si>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</si>
  <si>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</si>
  <si>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</si>
  <si>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</si>
  <si>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</si>
  <si>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</si>
  <si>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</si>
  <si>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</si>
  <si>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</si>
  <si>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</si>
  <si>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</si>
  <si>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</si>
  <si>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</si>
  <si>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</si>
  <si>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</si>
  <si>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</si>
  <si>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</si>
  <si>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</si>
  <si>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</si>
  <si>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</si>
  <si>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</si>
  <si>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</si>
  <si>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</si>
  <si>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</si>
  <si>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</si>
  <si>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</si>
  <si>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</si>
  <si>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</si>
  <si>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</si>
  <si>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</si>
  <si>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</si>
  <si>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</si>
  <si>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</si>
  <si>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</si>
  <si>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</si>
  <si>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</si>
  <si>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</si>
  <si>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</si>
  <si>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</si>
  <si>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</si>
  <si>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</si>
  <si>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</si>
  <si>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</si>
  <si>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</si>
  <si>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</si>
  <si>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</si>
  <si>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</si>
  <si>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</si>
  <si>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</si>
  <si>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</si>
  <si>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</si>
  <si>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</si>
  <si>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</si>
  <si>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</si>
  <si>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</si>
  <si>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</si>
  <si>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</si>
  <si>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</si>
  <si>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</si>
  <si>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</si>
  <si>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</si>
  <si>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</si>
  <si>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</si>
  <si>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</si>
  <si>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</si>
  <si>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</si>
  <si>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</si>
  <si>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</si>
  <si>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</si>
  <si>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</si>
  <si>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</si>
  <si>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</si>
  <si>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</si>
  <si>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</si>
  <si>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</si>
  <si>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</si>
  <si>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</si>
  <si>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</si>
  <si>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</si>
  <si>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</si>
  <si>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</si>
  <si>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</si>
  <si>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</si>
  <si>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</si>
  <si>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</si>
  <si>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</si>
  <si>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</si>
  <si>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</si>
  <si>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</si>
  <si>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</si>
  <si>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</si>
  <si>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</si>
  <si>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</si>
  <si>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</si>
  <si>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</si>
  <si>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</si>
  <si>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</si>
  <si>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</si>
  <si>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</si>
  <si>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</si>
  <si>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</si>
  <si>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</si>
  <si>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</si>
  <si>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</si>
  <si>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</si>
  <si>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</si>
  <si>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</si>
  <si>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</si>
  <si>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</si>
  <si>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</si>
  <si>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</si>
  <si>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</si>
  <si>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</si>
  <si>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</si>
  <si>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</si>
  <si>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</si>
  <si>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</si>
  <si>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</si>
  <si>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</si>
  <si>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</si>
  <si>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</si>
  <si>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</si>
  <si>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</si>
  <si>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</si>
  <si>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</si>
  <si>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</si>
  <si>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</si>
  <si>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</si>
  <si>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</si>
  <si>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</si>
  <si>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</si>
  <si>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</si>
  <si>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</si>
  <si>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</si>
  <si>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</si>
  <si>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</si>
  <si>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</si>
  <si>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</si>
  <si>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</si>
  <si>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</si>
  <si>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</si>
  <si>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</si>
  <si>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</si>
  <si>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</si>
  <si>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</si>
  <si>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</si>
  <si>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</si>
  <si>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</si>
  <si>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</si>
  <si>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</si>
  <si>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</si>
  <si>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</si>
  <si>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</si>
  <si>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</si>
  <si>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</si>
  <si>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</si>
  <si>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</si>
  <si>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</si>
  <si>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</si>
  <si>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</si>
  <si>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</si>
  <si>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</si>
  <si>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</si>
  <si>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</si>
  <si>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</si>
  <si>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</si>
  <si>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</si>
  <si>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</si>
  <si>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</si>
  <si>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</si>
  <si>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</si>
  <si>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</si>
  <si>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</si>
  <si>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</si>
  <si>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</si>
  <si>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</si>
  <si>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</si>
  <si>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</si>
  <si>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</si>
  <si>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</si>
  <si>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</si>
  <si>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</si>
  <si>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</si>
  <si>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</si>
  <si>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</si>
  <si>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</si>
  <si>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</si>
  <si>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</si>
  <si>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</si>
  <si>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</si>
  <si>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</si>
  <si>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</si>
  <si>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</si>
  <si>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</si>
  <si>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</si>
  <si>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</si>
  <si>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</si>
  <si>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</si>
  <si>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</si>
  <si>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</si>
  <si>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</si>
  <si>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</si>
  <si>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</si>
  <si>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</si>
  <si>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</si>
  <si>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</si>
  <si>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</si>
  <si>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</si>
  <si>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</si>
  <si>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</si>
  <si>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</si>
  <si>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</si>
  <si>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</si>
  <si>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</si>
  <si>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</si>
  <si>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</si>
  <si>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</si>
  <si>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</si>
  <si>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</si>
  <si>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</si>
  <si>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</si>
  <si>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</si>
  <si>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</si>
  <si>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</si>
  <si>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</si>
  <si>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</si>
  <si>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</si>
  <si>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</si>
  <si>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</si>
  <si>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</si>
  <si>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</si>
  <si>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</si>
  <si>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</si>
  <si>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</si>
  <si>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</si>
  <si>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</si>
  <si>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</si>
  <si>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</si>
  <si>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</si>
  <si>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</si>
  <si>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</si>
  <si>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</si>
  <si>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</si>
  <si>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</si>
  <si>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</si>
  <si>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</si>
  <si>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</si>
  <si>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</si>
  <si>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</si>
  <si>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</si>
  <si>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</si>
  <si>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</si>
  <si>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</si>
  <si>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</si>
  <si>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</si>
  <si>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</si>
  <si>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</si>
  <si>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</si>
  <si>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</si>
  <si>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</si>
  <si>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</si>
  <si>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</si>
  <si>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</si>
  <si>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</si>
  <si>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</si>
  <si>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</si>
  <si>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</si>
  <si>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</si>
  <si>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</si>
  <si>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</si>
  <si>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</si>
  <si>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</si>
  <si>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</si>
  <si>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</si>
  <si>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</si>
  <si>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</si>
  <si>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</si>
  <si>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</si>
  <si>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</si>
  <si>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</si>
  <si>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</si>
  <si>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</si>
  <si>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</si>
  <si>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</si>
  <si>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</si>
  <si>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</si>
  <si>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</si>
  <si>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</si>
  <si>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</si>
  <si>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</si>
  <si>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</si>
  <si>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</si>
  <si>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</si>
  <si>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</si>
  <si>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</si>
  <si>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</si>
  <si>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</si>
  <si>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</si>
  <si>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</si>
  <si>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</si>
  <si>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</si>
  <si>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</si>
  <si>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</si>
  <si>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</si>
  <si>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</si>
  <si>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</si>
  <si>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</si>
  <si>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</si>
  <si>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</si>
  <si>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</si>
  <si>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</si>
  <si>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</si>
  <si>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</si>
  <si>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</si>
  <si>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</si>
  <si>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</si>
  <si>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</si>
  <si>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</si>
  <si>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</si>
  <si>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</si>
  <si>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</si>
  <si>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</si>
  <si>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</si>
  <si>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</si>
  <si>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</si>
  <si>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</si>
  <si>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</si>
  <si>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</si>
  <si>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</si>
  <si>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</si>
  <si>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</si>
  <si>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</si>
  <si>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</si>
  <si>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</si>
  <si>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</si>
  <si>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</si>
  <si>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</si>
  <si>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</si>
  <si>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</si>
  <si>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</si>
  <si>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</si>
  <si>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</si>
  <si>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</si>
  <si>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</si>
  <si>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</si>
  <si>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</si>
  <si>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</si>
  <si>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</si>
  <si>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</si>
  <si>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</si>
  <si>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</si>
  <si>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</si>
  <si>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</si>
  <si>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</si>
  <si>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</si>
  <si>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</si>
  <si>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</si>
  <si>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</si>
  <si>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</si>
  <si>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</si>
  <si>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</si>
  <si>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</si>
  <si>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</si>
  <si>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</si>
  <si>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</si>
  <si>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</si>
  <si>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</si>
  <si>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</si>
  <si>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</si>
  <si>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</si>
  <si>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</si>
  <si>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</si>
  <si>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</si>
  <si>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</si>
  <si>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</si>
  <si>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</si>
  <si>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</si>
  <si>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</si>
  <si>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</si>
  <si>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</si>
  <si>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</si>
  <si>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</si>
  <si>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</si>
  <si>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</si>
  <si>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</si>
  <si>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</si>
  <si>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</si>
  <si>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</si>
  <si>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</si>
  <si>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</si>
  <si>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</si>
  <si>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</si>
  <si>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</si>
  <si>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</si>
  <si>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</si>
  <si>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</si>
  <si>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</si>
  <si>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</si>
  <si>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</si>
  <si>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</si>
  <si>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</si>
  <si>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</si>
  <si>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</si>
  <si>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</si>
  <si>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</si>
  <si>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</si>
  <si>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</si>
  <si>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</si>
  <si>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</si>
  <si>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</si>
  <si>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</si>
  <si>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</si>
  <si>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</si>
  <si>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</si>
  <si>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</si>
  <si>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</si>
  <si>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</si>
  <si>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</si>
  <si>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</si>
  <si>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</si>
  <si>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</si>
  <si>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</si>
  <si>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</si>
  <si>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</si>
  <si>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</si>
  <si>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</si>
  <si>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</si>
  <si>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</si>
  <si>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</si>
  <si>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</si>
  <si>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</si>
  <si>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</si>
  <si>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</si>
  <si>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</si>
  <si>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</si>
  <si>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</si>
  <si>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</si>
  <si>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</si>
  <si>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</si>
  <si>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</si>
  <si>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</si>
  <si>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</si>
  <si>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</si>
  <si>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</si>
  <si>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</si>
  <si>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</si>
  <si>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</si>
  <si>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</si>
  <si>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</si>
  <si>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</si>
  <si>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</si>
  <si>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</si>
  <si>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</si>
  <si>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</si>
  <si>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</si>
  <si>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</si>
  <si>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</si>
  <si>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</si>
  <si>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</si>
  <si>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</si>
  <si>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</si>
  <si>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</si>
  <si>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</si>
  <si>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</si>
  <si>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</si>
  <si>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</si>
  <si>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</si>
  <si>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</si>
  <si>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</si>
  <si>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</si>
  <si>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</si>
  <si>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</si>
  <si>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</si>
  <si>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</si>
  <si>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</si>
  <si>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</si>
  <si>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</si>
  <si>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</si>
  <si>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</si>
  <si>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</si>
  <si>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</si>
  <si>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</si>
  <si>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</si>
  <si>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</si>
  <si>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</si>
  <si>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</si>
  <si>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</si>
  <si>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</si>
  <si>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</si>
  <si>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</si>
  <si>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</si>
  <si>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</si>
  <si>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</si>
  <si>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</si>
  <si>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</si>
  <si>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</si>
  <si>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</si>
  <si>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</si>
  <si>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</si>
  <si>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</si>
  <si>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</si>
  <si>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</si>
  <si>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</si>
  <si>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</si>
  <si>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</si>
  <si>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</si>
  <si>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</si>
  <si>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</si>
  <si>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</si>
  <si>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</si>
  <si>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</si>
  <si>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</si>
  <si>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</si>
  <si>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</si>
  <si>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</si>
  <si>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</si>
  <si>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</si>
  <si>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</si>
  <si>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</si>
  <si>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</si>
  <si>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</si>
  <si>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</si>
  <si>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</si>
  <si>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</si>
  <si>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</si>
  <si>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</si>
  <si>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</si>
  <si>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</si>
  <si>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</si>
  <si>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</si>
  <si>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</si>
  <si>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</si>
  <si>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</si>
  <si>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</si>
  <si>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</si>
  <si>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</si>
  <si>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</si>
  <si>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</si>
  <si>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</si>
  <si>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</si>
  <si>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</si>
  <si>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</si>
  <si>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</si>
  <si>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</si>
  <si>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</si>
  <si>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</si>
  <si>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</si>
  <si>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</si>
  <si>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</si>
  <si>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</si>
  <si>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</si>
  <si>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</si>
  <si>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</si>
  <si>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</si>
  <si>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</si>
  <si>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</si>
  <si>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</si>
  <si>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</si>
  <si>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</si>
  <si>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</si>
  <si>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</si>
  <si>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</si>
  <si>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</si>
  <si>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</si>
  <si>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</si>
  <si>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</si>
  <si>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</si>
  <si>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</si>
  <si>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</si>
  <si>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</si>
  <si>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</si>
  <si>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</si>
  <si>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</si>
  <si>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</si>
  <si>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</si>
  <si>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</si>
  <si>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</si>
  <si>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</si>
  <si>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</si>
  <si>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</si>
  <si>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</si>
  <si>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</si>
  <si>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</si>
  <si>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</si>
  <si>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</si>
  <si>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</si>
  <si>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</si>
  <si>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</si>
  <si>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</si>
  <si>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</si>
  <si>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</si>
  <si>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</si>
  <si>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</si>
  <si>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</si>
  <si>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</si>
  <si>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</si>
  <si>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</si>
  <si>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</si>
  <si>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</si>
  <si>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</si>
  <si>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</si>
  <si>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</si>
  <si>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</si>
  <si>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</si>
  <si>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</si>
  <si>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</si>
  <si>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</si>
  <si>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</si>
  <si>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</si>
  <si>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</si>
  <si>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</si>
  <si>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</si>
  <si>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</si>
  <si>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</si>
  <si>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</si>
  <si>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</si>
  <si>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</si>
  <si>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</si>
  <si>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</si>
  <si>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</si>
  <si>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</si>
  <si>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</si>
  <si>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</si>
  <si>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</si>
  <si>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</si>
  <si>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</si>
  <si>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</si>
  <si>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</si>
  <si>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</si>
  <si>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</si>
  <si>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</si>
  <si>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</si>
  <si>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</si>
  <si>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</si>
  <si>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</si>
  <si>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</si>
  <si>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</si>
  <si>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</si>
  <si>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</si>
  <si>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</si>
  <si>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</si>
  <si>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</si>
  <si>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</si>
  <si>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</si>
  <si>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</si>
  <si>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</si>
  <si>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</si>
  <si>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</si>
  <si>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</si>
  <si>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</si>
  <si>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</si>
  <si>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</si>
  <si>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</si>
  <si>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</si>
  <si>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</si>
  <si>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</si>
  <si>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</si>
  <si>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</si>
  <si>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</si>
  <si>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</si>
  <si>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</si>
  <si>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</si>
  <si>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</si>
  <si>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</si>
  <si>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</si>
  <si>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</si>
  <si>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</si>
  <si>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</si>
  <si>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</si>
  <si>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</si>
  <si>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</si>
  <si>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</si>
  <si>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</si>
  <si>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</si>
  <si>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</si>
  <si>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</si>
  <si>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</si>
  <si>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</si>
  <si>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</si>
  <si>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</si>
  <si>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</si>
  <si>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</si>
  <si>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</si>
  <si>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</si>
  <si>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</si>
  <si>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</si>
  <si>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</si>
  <si>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</si>
  <si>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</si>
  <si>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</si>
  <si>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</si>
  <si>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</si>
  <si>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</si>
  <si>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</si>
  <si>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</si>
  <si>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</si>
  <si>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</si>
  <si>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</si>
  <si>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</si>
  <si>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</si>
  <si>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</si>
  <si>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</si>
  <si>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</si>
  <si>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</si>
  <si>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</si>
  <si>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</si>
  <si>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</si>
  <si>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</si>
  <si>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</si>
  <si>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</si>
  <si>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</si>
  <si>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</si>
  <si>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</si>
  <si>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</si>
  <si>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</si>
  <si>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</si>
  <si>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</si>
  <si>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</si>
  <si>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</si>
  <si>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</si>
  <si>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</si>
  <si>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</si>
  <si>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</si>
  <si>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</si>
  <si>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</si>
  <si>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</si>
  <si>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</si>
  <si>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</si>
  <si>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</si>
  <si>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</si>
  <si>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</si>
  <si>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</si>
  <si>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</si>
  <si>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</si>
  <si>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</si>
  <si>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</si>
  <si>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</si>
  <si>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</si>
  <si>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</si>
  <si>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</si>
  <si>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</si>
  <si>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</si>
  <si>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</si>
  <si>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</si>
  <si>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</si>
  <si>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</si>
  <si>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</si>
  <si>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</si>
  <si>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</si>
  <si>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</si>
  <si>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</si>
  <si>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</si>
  <si>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</si>
  <si>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</si>
  <si>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</si>
  <si>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</si>
  <si>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</si>
  <si>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</si>
  <si>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</si>
  <si>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</si>
  <si>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</si>
  <si>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</si>
  <si>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</si>
  <si>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</si>
  <si>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</si>
  <si>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</si>
  <si>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</si>
  <si>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</si>
  <si>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</si>
  <si>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</si>
  <si>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</si>
  <si>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</si>
  <si>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</si>
  <si>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</si>
  <si>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</si>
  <si>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</si>
  <si>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</si>
  <si>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</si>
  <si>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</si>
  <si>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</si>
  <si>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</si>
  <si>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</si>
  <si>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</si>
  <si>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</si>
  <si>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</si>
  <si>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</si>
  <si>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</si>
  <si>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</si>
  <si>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</si>
  <si>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</si>
  <si>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</si>
  <si>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</si>
  <si>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</si>
  <si>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</si>
  <si>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</si>
  <si>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</si>
  <si>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</si>
  <si>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</si>
  <si>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</si>
  <si>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</si>
  <si>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</si>
  <si>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</si>
  <si>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</si>
  <si>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</si>
  <si>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</si>
  <si>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</si>
  <si>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</si>
  <si>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</si>
  <si>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</si>
  <si>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</si>
  <si>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</si>
  <si>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</si>
  <si>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</si>
  <si>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</si>
  <si>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</si>
  <si>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</si>
  <si>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</si>
  <si>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</si>
  <si>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</si>
  <si>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</si>
  <si>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</si>
  <si>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</si>
  <si>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</si>
  <si>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</si>
  <si>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</si>
  <si>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</si>
  <si>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</si>
  <si>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</si>
  <si>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</si>
  <si>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</si>
  <si>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</si>
  <si>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</si>
  <si>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</si>
  <si>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</si>
  <si>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</si>
  <si>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</si>
  <si>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</si>
  <si>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</si>
  <si>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</si>
  <si>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</si>
  <si>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</si>
  <si>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</si>
  <si>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</si>
  <si>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</si>
  <si>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</si>
  <si>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</si>
  <si>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</si>
  <si>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</si>
  <si>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</si>
  <si>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</si>
  <si>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</si>
  <si>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</si>
  <si>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</si>
  <si>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</si>
  <si>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</si>
  <si>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</si>
  <si>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</si>
  <si>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</si>
  <si>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</si>
  <si>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</si>
  <si>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</si>
  <si>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</si>
  <si>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</si>
  <si>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</si>
  <si>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</si>
  <si>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</si>
  <si>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</si>
  <si>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</si>
  <si>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</si>
  <si>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</si>
  <si>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</si>
  <si>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</si>
  <si>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</si>
  <si>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</si>
  <si>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</si>
  <si>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</si>
  <si>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</si>
  <si>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</si>
  <si>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</si>
  <si>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</si>
  <si>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</si>
  <si>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</si>
  <si>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</si>
  <si>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</si>
  <si>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</si>
  <si>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</si>
  <si>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</si>
  <si>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</si>
  <si>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</si>
  <si>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</si>
  <si>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</si>
  <si>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</si>
  <si>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</si>
  <si>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</si>
  <si>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</si>
  <si>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</si>
  <si>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</si>
  <si>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</si>
  <si>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</si>
  <si>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</si>
  <si>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</si>
  <si>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</si>
  <si>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</si>
  <si>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</si>
  <si>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</si>
  <si>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</si>
  <si>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</si>
  <si>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</si>
  <si>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</si>
  <si>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</si>
  <si>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</si>
  <si>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</si>
  <si>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</si>
  <si>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</si>
  <si>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</si>
  <si>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</si>
  <si>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</si>
  <si>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</si>
  <si>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</si>
  <si>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</si>
  <si>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</si>
  <si>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</si>
  <si>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</si>
  <si>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</si>
  <si>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</si>
  <si>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</si>
  <si>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</si>
  <si>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</si>
  <si>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</si>
  <si>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</si>
  <si>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</si>
  <si>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</si>
  <si>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</si>
  <si>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</si>
  <si>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</si>
  <si>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</si>
  <si>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</si>
  <si>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</si>
  <si>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</si>
  <si>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</si>
  <si>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</si>
  <si>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</si>
  <si>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</si>
  <si>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</si>
  <si>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</si>
  <si>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</si>
  <si>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</si>
  <si>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</si>
  <si>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</si>
  <si>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</si>
  <si>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</si>
  <si>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</si>
  <si>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</si>
  <si>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</si>
  <si>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</si>
  <si>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</si>
  <si>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</si>
  <si>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</si>
  <si>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</si>
  <si>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</si>
  <si>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</si>
  <si>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</si>
  <si>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</si>
  <si>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</si>
  <si>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</si>
  <si>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</si>
  <si>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</si>
  <si>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</si>
  <si>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</si>
  <si>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</si>
  <si>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</si>
  <si>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</si>
  <si>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</si>
  <si>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</si>
  <si>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</si>
  <si>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</si>
  <si>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</si>
  <si>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</si>
  <si>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</si>
  <si>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</si>
  <si>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</si>
  <si>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</si>
  <si>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</si>
  <si>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</si>
  <si>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</si>
  <si>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</si>
  <si>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</si>
  <si>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</si>
  <si>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</si>
  <si>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</si>
  <si>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</si>
  <si>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</si>
  <si>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</si>
  <si>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</si>
  <si>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</si>
  <si>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</si>
  <si>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</si>
  <si>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</si>
  <si>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</si>
  <si>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</si>
  <si>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</si>
  <si>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</si>
  <si>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</si>
  <si>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</si>
  <si>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</si>
  <si>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</si>
  <si>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</si>
  <si>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</si>
  <si>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</si>
  <si>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</si>
  <si>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</si>
  <si>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</si>
  <si>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</si>
  <si>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</si>
  <si>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</si>
  <si>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</si>
  <si>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</si>
  <si>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</si>
  <si>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</si>
  <si>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</si>
  <si>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</si>
  <si>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</si>
  <si>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</si>
  <si>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</si>
  <si>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</si>
  <si>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</si>
  <si>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</si>
  <si>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</si>
  <si>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</si>
  <si>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</si>
  <si>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</si>
  <si>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</si>
  <si>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</si>
  <si>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</si>
  <si>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</si>
  <si>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</si>
  <si>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</si>
  <si>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</si>
  <si>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</si>
  <si>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</si>
  <si>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</si>
  <si>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</si>
  <si>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</si>
  <si>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</si>
  <si>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</si>
  <si>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</si>
  <si>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</si>
  <si>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</si>
  <si>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</si>
  <si>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</si>
  <si>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</si>
  <si>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</si>
  <si>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</si>
  <si>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</si>
  <si>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</si>
  <si>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</si>
  <si>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</si>
  <si>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</si>
  <si>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</si>
  <si>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</si>
  <si>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</si>
  <si>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</si>
  <si>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</si>
  <si>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</si>
  <si>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</si>
  <si>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</si>
  <si>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</si>
  <si>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</si>
  <si>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</si>
  <si>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</si>
  <si>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</si>
  <si>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</si>
  <si>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</si>
  <si>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</si>
  <si>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</si>
  <si>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</si>
  <si>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</si>
  <si>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</si>
  <si>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</si>
  <si>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</si>
  <si>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</si>
  <si>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</si>
  <si>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</si>
  <si>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</si>
  <si>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</si>
  <si>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</si>
  <si>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</si>
  <si>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</si>
  <si>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</si>
  <si>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</si>
  <si>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</si>
  <si>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</si>
  <si>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</si>
  <si>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</si>
  <si>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</si>
  <si>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</si>
  <si>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</si>
  <si>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</si>
  <si>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</si>
  <si>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</si>
  <si>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</si>
  <si>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</si>
  <si>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</si>
  <si>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</si>
  <si>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</si>
  <si>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</si>
  <si>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</si>
  <si>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</si>
  <si>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</si>
  <si>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</si>
  <si>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</si>
  <si>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</si>
  <si>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</si>
  <si>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</si>
  <si>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</si>
  <si>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</si>
  <si>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</si>
  <si>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</si>
  <si>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</si>
  <si>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</si>
  <si>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</si>
  <si>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</si>
  <si>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</si>
  <si>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</si>
  <si>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</si>
  <si>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</si>
  <si>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</si>
  <si>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</si>
  <si>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</si>
  <si>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</si>
  <si>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</si>
  <si>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</si>
  <si>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</si>
  <si>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</si>
  <si>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</si>
  <si>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</si>
  <si>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</si>
  <si>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</si>
  <si>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</si>
  <si>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</si>
  <si>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</si>
  <si>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</si>
  <si>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</si>
  <si>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</si>
  <si>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</si>
  <si>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</si>
  <si>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</si>
  <si>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</si>
  <si>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</si>
  <si>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</si>
  <si>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</si>
  <si>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</si>
  <si>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</si>
  <si>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</si>
  <si>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</si>
  <si>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</si>
  <si>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</si>
  <si>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</si>
  <si>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</si>
  <si>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</si>
  <si>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</si>
  <si>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</si>
  <si>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</si>
  <si>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</si>
  <si>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</si>
  <si>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</si>
  <si>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</si>
  <si>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</si>
  <si>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</si>
  <si>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</si>
  <si>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</si>
  <si>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</si>
  <si>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</si>
  <si>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</si>
  <si>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</si>
  <si>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</si>
  <si>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</si>
  <si>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</si>
  <si>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</si>
  <si>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</si>
  <si>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</si>
  <si>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</si>
  <si>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</si>
  <si>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</si>
  <si>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</si>
  <si>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</si>
  <si>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</si>
  <si>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</si>
  <si>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</si>
  <si>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</si>
  <si>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</si>
  <si>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</si>
  <si>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</si>
  <si>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</si>
  <si>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</si>
  <si>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</si>
  <si>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</si>
  <si>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</si>
  <si>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</si>
  <si>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</si>
  <si>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</si>
  <si>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</si>
  <si>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</si>
  <si>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</si>
  <si>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</si>
  <si>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</si>
  <si>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</si>
  <si>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</si>
  <si>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</si>
  <si>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</si>
  <si>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</si>
  <si>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</si>
  <si>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</si>
  <si>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</si>
  <si>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</si>
  <si>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</si>
  <si>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</si>
  <si>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</si>
  <si>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</si>
  <si>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</si>
  <si>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</si>
  <si>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</si>
  <si>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</si>
  <si>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</si>
  <si>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</si>
  <si>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</si>
  <si>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</si>
  <si>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</si>
  <si>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</si>
  <si>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</si>
  <si>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</si>
  <si>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</si>
  <si>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</si>
  <si>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</si>
  <si>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</si>
  <si>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</si>
  <si>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</si>
  <si>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</si>
  <si>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</si>
  <si>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</si>
  <si>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</si>
  <si>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</si>
  <si>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</si>
  <si>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</si>
  <si>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</si>
  <si>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</si>
  <si>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</si>
  <si>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</si>
  <si>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</si>
  <si>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</si>
  <si>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</si>
  <si>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</si>
  <si>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</si>
  <si>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</si>
  <si>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</si>
  <si>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</si>
  <si>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</si>
  <si>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</si>
  <si>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</si>
  <si>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</si>
  <si>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</si>
  <si>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</si>
  <si>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</si>
  <si>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</si>
  <si>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</si>
  <si>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</si>
  <si>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</si>
  <si>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</si>
  <si>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</si>
  <si>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</si>
  <si>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</si>
  <si>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</si>
  <si>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</si>
  <si>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</si>
  <si>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</si>
  <si>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</si>
  <si>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</si>
  <si>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</si>
  <si>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</si>
  <si>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</si>
  <si>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</si>
  <si>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</si>
  <si>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</si>
  <si>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</si>
  <si>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</si>
  <si>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</si>
  <si>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</si>
  <si>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</si>
  <si>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</si>
  <si>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</si>
  <si>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</si>
  <si>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</si>
  <si>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</si>
  <si>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</si>
  <si>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</si>
  <si>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</si>
  <si>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</si>
  <si>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</si>
  <si>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</si>
  <si>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</si>
  <si>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</si>
  <si>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</si>
  <si>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</si>
  <si>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</si>
  <si>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</si>
  <si>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</si>
  <si>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</si>
  <si>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</si>
  <si>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</si>
  <si>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</si>
  <si>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</si>
  <si>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</si>
  <si>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</si>
  <si>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</si>
  <si>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</si>
  <si>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</si>
  <si>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</si>
  <si>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</si>
  <si>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</si>
  <si>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</si>
  <si>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</si>
  <si>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</si>
  <si>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</si>
  <si>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</si>
  <si>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</si>
  <si>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</si>
  <si>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</si>
  <si>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</si>
  <si>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</si>
  <si>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</si>
  <si>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</si>
  <si>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</si>
  <si>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</si>
  <si>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</si>
  <si>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</si>
  <si>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</si>
  <si>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</si>
  <si>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</si>
  <si>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</si>
  <si>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</si>
  <si>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</si>
  <si>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</si>
  <si>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</si>
  <si>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</si>
  <si>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</si>
  <si>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</si>
  <si>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</si>
  <si>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</si>
  <si>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</si>
  <si>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</si>
  <si>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</si>
  <si>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</si>
  <si>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</si>
  <si>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</si>
  <si>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</si>
  <si>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</si>
  <si>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</si>
  <si>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</si>
  <si>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</si>
  <si>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</si>
  <si>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</si>
  <si>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</si>
  <si>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</si>
  <si>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</si>
  <si>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</si>
  <si>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</si>
  <si>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</si>
  <si>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</si>
  <si>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</si>
  <si>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</si>
  <si>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</si>
  <si>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</si>
  <si>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</si>
  <si>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</si>
  <si>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</si>
  <si>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</si>
  <si>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</si>
  <si>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</si>
  <si>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</si>
  <si>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</si>
  <si>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</si>
  <si>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</si>
  <si>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</si>
  <si>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</si>
  <si>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</si>
  <si>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</si>
  <si>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</si>
  <si>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</si>
  <si>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</si>
  <si>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</si>
  <si>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</si>
  <si>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</si>
  <si>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</si>
  <si>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</si>
  <si>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</si>
  <si>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</si>
  <si>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</si>
  <si>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</si>
  <si>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</si>
  <si>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</si>
  <si>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</si>
  <si>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</si>
  <si>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</si>
  <si>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</si>
  <si>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</si>
  <si>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</si>
  <si>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</si>
  <si>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</si>
  <si>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</si>
  <si>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</si>
  <si>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</si>
  <si>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</si>
  <si>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</si>
  <si>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</si>
  <si>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</si>
  <si>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</si>
  <si>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</si>
  <si>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</si>
  <si>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</si>
  <si>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</si>
  <si>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</si>
  <si>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</si>
  <si>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</si>
  <si>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</si>
  <si>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</si>
  <si>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</si>
  <si>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</si>
  <si>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</si>
  <si>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</si>
  <si>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</si>
  <si>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</si>
  <si>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</si>
  <si>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</si>
  <si>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</si>
  <si>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</si>
  <si>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</si>
  <si>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</si>
  <si>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</si>
  <si>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</si>
  <si>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</si>
  <si>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</si>
  <si>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</si>
  <si>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</si>
  <si>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</si>
  <si>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</si>
  <si>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</si>
  <si>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</si>
  <si>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</si>
  <si>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</si>
  <si>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</si>
  <si>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</si>
  <si>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</si>
  <si>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</si>
  <si>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</si>
  <si>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</si>
  <si>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</si>
  <si>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</si>
  <si>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</si>
  <si>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</si>
  <si>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</si>
  <si>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</si>
  <si>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</si>
  <si>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</si>
  <si>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</si>
  <si>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</si>
  <si>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</si>
  <si>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</si>
  <si>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</si>
  <si>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</si>
  <si>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</si>
  <si>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</si>
  <si>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</si>
  <si>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</si>
  <si>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</si>
  <si>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</si>
  <si>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</si>
  <si>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</si>
  <si>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</si>
  <si>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</si>
  <si>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</si>
  <si>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</si>
  <si>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</si>
  <si>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</si>
  <si>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</si>
  <si>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</si>
  <si>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</si>
  <si>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</si>
  <si>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</si>
  <si>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</si>
  <si>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</si>
  <si>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</si>
  <si>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</si>
  <si>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</si>
  <si>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</si>
  <si>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</si>
  <si>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</si>
  <si>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</si>
  <si>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</si>
  <si>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</si>
  <si>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</si>
  <si>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</si>
  <si>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</si>
  <si>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</si>
  <si>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</si>
  <si>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</si>
  <si>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</si>
  <si>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</si>
  <si>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</si>
  <si>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</si>
  <si>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</si>
  <si>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</si>
  <si>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</si>
  <si>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</si>
  <si>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</si>
  <si>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</si>
  <si>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</si>
  <si>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</si>
  <si>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</si>
  <si>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</si>
  <si>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</si>
  <si>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</si>
  <si>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</si>
  <si>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</si>
  <si>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</si>
  <si>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</si>
  <si>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</si>
  <si>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</si>
  <si>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</si>
  <si>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</si>
  <si>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</si>
  <si>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</si>
  <si>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</si>
  <si>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</si>
  <si>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</si>
  <si>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</si>
  <si>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</si>
  <si>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</si>
  <si>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</si>
  <si>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</si>
  <si>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</si>
  <si>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</si>
  <si>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</si>
  <si>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</si>
  <si>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</si>
  <si>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</si>
  <si>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</si>
  <si>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</si>
  <si>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</si>
  <si>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</si>
  <si>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</si>
  <si>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</si>
  <si>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</si>
  <si>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</si>
  <si>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</si>
  <si>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</si>
  <si>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</si>
  <si>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</si>
  <si>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</si>
  <si>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</si>
  <si>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</si>
  <si>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</si>
  <si>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</si>
  <si>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</si>
  <si>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</si>
  <si>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</si>
  <si>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</si>
  <si>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</si>
  <si>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</si>
  <si>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</si>
  <si>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</si>
  <si>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</si>
  <si>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</si>
  <si>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</si>
  <si>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</si>
  <si>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</si>
  <si>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</si>
  <si>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</si>
  <si>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</si>
  <si>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</si>
  <si>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</si>
  <si>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</si>
  <si>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</si>
  <si>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</si>
  <si>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</si>
  <si>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</si>
  <si>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</si>
  <si>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</si>
  <si>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</si>
  <si>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</si>
  <si>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</si>
  <si>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</si>
  <si>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</si>
  <si>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</si>
  <si>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</si>
  <si>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</si>
  <si>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</si>
  <si>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</si>
  <si>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</si>
  <si>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</si>
  <si>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</si>
  <si>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</si>
  <si>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</si>
  <si>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</si>
  <si>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</si>
  <si>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</si>
  <si>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</si>
  <si>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</si>
  <si>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</si>
  <si>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</si>
  <si>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</si>
  <si>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</si>
  <si>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</si>
  <si>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</si>
  <si>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</si>
  <si>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</si>
  <si>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</si>
  <si>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</si>
  <si>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</si>
  <si>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</si>
  <si>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</si>
  <si>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</si>
  <si>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</si>
  <si>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</si>
  <si>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</si>
  <si>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</si>
  <si>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</si>
  <si>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</si>
  <si>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</si>
  <si>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</si>
  <si>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</si>
  <si>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</si>
  <si>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</si>
  <si>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</si>
  <si>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</si>
  <si>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</si>
  <si>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</si>
  <si>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</si>
  <si>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</si>
  <si>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</si>
  <si>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</si>
  <si>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</si>
  <si>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</si>
  <si>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</si>
  <si>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</si>
  <si>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</si>
  <si>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</si>
  <si>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</si>
  <si>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</si>
  <si>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</si>
  <si>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</si>
  <si>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</si>
  <si>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</si>
  <si>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</si>
  <si>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</si>
  <si>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</si>
  <si>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</si>
  <si>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</si>
  <si>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</si>
  <si>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</si>
  <si>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</si>
  <si>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</si>
  <si>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</si>
  <si>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</si>
  <si>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</si>
  <si>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</si>
  <si>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</si>
  <si>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</si>
  <si>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</si>
  <si>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</si>
  <si>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</si>
  <si>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</si>
  <si>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</si>
  <si>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</si>
  <si>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</si>
  <si>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</si>
  <si>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</si>
  <si>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</si>
  <si>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</si>
  <si>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</si>
  <si>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</si>
  <si>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</si>
  <si>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</si>
  <si>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</si>
  <si>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</si>
  <si>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</si>
  <si>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</si>
  <si>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</si>
  <si>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</si>
  <si>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</si>
  <si>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</si>
  <si>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</si>
  <si>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</si>
  <si>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</si>
  <si>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</si>
  <si>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</si>
  <si>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</si>
  <si>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</si>
  <si>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</si>
  <si>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</si>
  <si>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</si>
  <si>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</si>
  <si>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</si>
  <si>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</si>
  <si>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</si>
  <si>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</si>
  <si>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</si>
  <si>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</si>
  <si>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</si>
  <si>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</si>
  <si>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</si>
  <si>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</si>
  <si>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</si>
  <si>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</si>
  <si>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</si>
  <si>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</si>
  <si>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</si>
  <si>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</si>
  <si>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</si>
  <si>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</si>
  <si>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</si>
  <si>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</si>
  <si>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</si>
  <si>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</si>
  <si>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</si>
  <si>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</si>
  <si>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</si>
  <si>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</si>
  <si>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</si>
  <si>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</si>
  <si>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</si>
  <si>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</si>
  <si>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</si>
  <si>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</si>
  <si>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</si>
  <si>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</si>
  <si>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</si>
  <si>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</si>
  <si>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</si>
  <si>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</si>
  <si>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</si>
  <si>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</si>
  <si>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</si>
  <si>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</si>
  <si>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</si>
  <si>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</si>
  <si>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</si>
  <si>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</si>
  <si>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</si>
  <si>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</si>
  <si>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</si>
  <si>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</si>
  <si>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</si>
  <si>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</si>
  <si>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</si>
  <si>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</si>
  <si>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</si>
  <si>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</si>
  <si>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</si>
  <si>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</si>
  <si>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</si>
  <si>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</si>
  <si>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</si>
  <si>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</si>
  <si>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</si>
  <si>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</si>
  <si>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</si>
  <si>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</si>
  <si>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</si>
  <si>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</si>
  <si>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</si>
  <si>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</si>
  <si>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</si>
  <si>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</si>
  <si>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</si>
  <si>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</si>
  <si>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</si>
  <si>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</si>
  <si>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</si>
  <si>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</si>
  <si>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</si>
  <si>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</si>
  <si>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</si>
  <si>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</si>
  <si>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</si>
  <si>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</si>
  <si>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</si>
  <si>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</si>
  <si>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</si>
  <si>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</si>
  <si>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</si>
  <si>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</si>
  <si>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</si>
  <si>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</si>
  <si>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</si>
  <si>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</si>
  <si>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</si>
  <si>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</si>
  <si>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</si>
  <si>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</si>
  <si>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</si>
  <si>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</si>
  <si>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</si>
  <si>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</si>
  <si>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</si>
  <si>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</si>
  <si>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</si>
  <si>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</si>
  <si>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</si>
  <si>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</si>
  <si>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</si>
  <si>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</si>
  <si>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</si>
  <si>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</si>
  <si>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</si>
  <si>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</si>
  <si>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</si>
  <si>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</si>
  <si>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</si>
  <si>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</si>
  <si>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</si>
  <si>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</si>
  <si>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</si>
  <si>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</si>
  <si>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</si>
  <si>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</si>
  <si>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</si>
  <si>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</si>
  <si>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</si>
  <si>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</si>
  <si>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</si>
  <si>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</si>
  <si>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</si>
  <si>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</si>
  <si>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</si>
  <si>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</si>
  <si>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</si>
  <si>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</si>
  <si>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</si>
  <si>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</si>
  <si>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</si>
  <si>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</si>
  <si>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</si>
  <si>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</si>
  <si>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</si>
  <si>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</si>
  <si>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</si>
  <si>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</si>
  <si>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</si>
  <si>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</si>
  <si>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</si>
  <si>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</si>
  <si>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</si>
  <si>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</si>
  <si>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</si>
  <si>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</si>
  <si>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</si>
  <si>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</si>
  <si>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</si>
  <si>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</si>
  <si>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</si>
  <si>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</si>
  <si>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</si>
  <si>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</si>
  <si>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</si>
  <si>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</si>
  <si>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</si>
  <si>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</si>
  <si>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</si>
  <si>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</si>
  <si>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</si>
  <si>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</si>
  <si>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</si>
  <si>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</si>
  <si>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</si>
  <si>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</si>
  <si>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</si>
  <si>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</si>
  <si>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</si>
  <si>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</si>
  <si>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</si>
  <si>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</si>
  <si>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</si>
  <si>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</si>
  <si>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</si>
  <si>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</si>
  <si>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</si>
  <si>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</si>
  <si>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</si>
  <si>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</si>
  <si>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</si>
  <si>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</si>
  <si>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</si>
  <si>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</si>
  <si>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</si>
  <si>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</si>
  <si>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</si>
  <si>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</si>
  <si>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</si>
  <si>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</si>
  <si>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</si>
  <si>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</si>
  <si>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</si>
  <si>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</si>
  <si>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</si>
  <si>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</si>
  <si>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</si>
  <si>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</si>
  <si>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</si>
  <si>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</si>
  <si>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</si>
  <si>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</si>
  <si>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</si>
  <si>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</si>
  <si>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</si>
  <si>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</si>
  <si>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</si>
  <si>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</si>
  <si>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</si>
  <si>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</si>
  <si>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</si>
  <si>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</si>
  <si>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</si>
  <si>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</si>
  <si>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</si>
  <si>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</si>
  <si>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</si>
  <si>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</si>
  <si>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</si>
  <si>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</si>
  <si>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</si>
  <si>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</si>
  <si>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</si>
  <si>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</si>
  <si>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</si>
  <si>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</si>
  <si>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</si>
  <si>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</si>
  <si>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</si>
  <si>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</si>
  <si>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</si>
  <si>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</si>
  <si>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</si>
  <si>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</si>
  <si>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</si>
  <si>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</si>
  <si>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</si>
  <si>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</si>
  <si>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</si>
  <si>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</si>
  <si>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</si>
  <si>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</si>
  <si>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</si>
  <si>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</si>
  <si>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</si>
  <si>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</si>
  <si>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</si>
  <si>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</si>
  <si>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</si>
  <si>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</si>
  <si>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</si>
  <si>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</si>
  <si>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</si>
  <si>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</si>
  <si>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</si>
  <si>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</si>
  <si>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</si>
  <si>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</si>
  <si>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</si>
  <si>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</si>
  <si>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</si>
  <si>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</si>
  <si>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</si>
  <si>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</si>
  <si>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</si>
  <si>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</si>
  <si>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</si>
  <si>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</si>
  <si>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</si>
  <si>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</si>
  <si>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</si>
  <si>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</si>
  <si>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</si>
  <si>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</si>
  <si>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</si>
  <si>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</si>
  <si>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</si>
  <si>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</si>
  <si>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</si>
  <si>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</si>
  <si>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</si>
  <si>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</si>
  <si>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</si>
  <si>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</si>
  <si>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</si>
  <si>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</si>
  <si>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</si>
  <si>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</si>
  <si>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</si>
  <si>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</si>
  <si>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</si>
  <si>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</si>
  <si>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</si>
  <si>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</si>
  <si>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</si>
  <si>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</si>
  <si>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</si>
  <si>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</si>
  <si>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</si>
  <si>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</si>
  <si>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</si>
  <si>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</si>
  <si>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</si>
  <si>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</si>
  <si>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</si>
  <si>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</si>
  <si>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</si>
  <si>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</si>
  <si>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</si>
  <si>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</si>
  <si>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</si>
  <si>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</si>
  <si>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</si>
  <si>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</si>
  <si>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</si>
  <si>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</si>
  <si>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</si>
  <si>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</si>
  <si>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</si>
  <si>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</si>
  <si>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</si>
  <si>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</si>
  <si>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</si>
  <si>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</si>
  <si>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</si>
  <si>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</si>
  <si>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</si>
  <si>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</si>
  <si>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</si>
  <si>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</si>
  <si>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</si>
  <si>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</si>
  <si>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</si>
  <si>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</si>
  <si>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</si>
  <si>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</si>
  <si>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</si>
  <si>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</si>
  <si>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</si>
  <si>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</si>
  <si>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</si>
  <si>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</si>
  <si>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</si>
  <si>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</si>
  <si>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</si>
  <si>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</si>
  <si>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</si>
  <si>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</si>
  <si>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</si>
  <si>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</si>
  <si>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</si>
  <si>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</si>
  <si>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</si>
  <si>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</si>
  <si>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</si>
  <si>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</si>
  <si>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</si>
  <si>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</si>
  <si>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</si>
  <si>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</si>
  <si>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</si>
  <si>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</si>
  <si>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</si>
  <si>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</si>
  <si>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</si>
  <si>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</si>
  <si>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</si>
  <si>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</si>
  <si>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</si>
  <si>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</si>
  <si>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</si>
  <si>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</si>
  <si>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</si>
  <si>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</si>
  <si>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</si>
  <si>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</si>
  <si>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</si>
  <si>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</si>
  <si>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</si>
  <si>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</si>
  <si>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</si>
  <si>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</si>
  <si>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</si>
  <si>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</si>
  <si>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</si>
  <si>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</si>
  <si>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</si>
  <si>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</si>
  <si>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</si>
  <si>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</si>
  <si>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</si>
  <si>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</si>
  <si>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</si>
  <si>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</si>
  <si>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</si>
  <si>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</si>
  <si>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</si>
  <si>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</si>
  <si>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</si>
  <si>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</si>
  <si>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</si>
  <si>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</si>
  <si>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</si>
  <si>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</si>
  <si>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</si>
  <si>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</si>
  <si>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</si>
  <si>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</si>
  <si>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</si>
  <si>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</si>
  <si>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</si>
  <si>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</si>
  <si>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</si>
  <si>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</si>
  <si>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</si>
  <si>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</si>
  <si>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</si>
  <si>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</si>
  <si>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</si>
  <si>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</si>
  <si>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</si>
  <si>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</si>
  <si>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</si>
  <si>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</si>
  <si>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</si>
  <si>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</si>
  <si>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</si>
  <si>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</si>
  <si>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</si>
  <si>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</si>
  <si>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</si>
  <si>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</si>
  <si>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</si>
  <si>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</si>
  <si>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</si>
  <si>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</si>
  <si>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</si>
  <si>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</si>
  <si>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</si>
  <si>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</si>
  <si>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</si>
  <si>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</si>
  <si>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</si>
  <si>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</si>
  <si>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</si>
  <si>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</si>
  <si>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</si>
  <si>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</si>
  <si>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</si>
  <si>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</si>
  <si>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</si>
  <si>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</si>
  <si>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</si>
  <si>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</si>
  <si>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</si>
  <si>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</si>
  <si>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</si>
  <si>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</si>
  <si>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</si>
  <si>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</si>
  <si>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</si>
  <si>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</si>
  <si>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</si>
  <si>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</si>
  <si>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</si>
  <si>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</si>
  <si>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</si>
  <si>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</si>
  <si>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</si>
  <si>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</si>
  <si>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</si>
  <si>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</si>
  <si>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</si>
  <si>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</si>
  <si>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</si>
  <si>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</si>
  <si>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</si>
  <si>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</si>
  <si>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</si>
  <si>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</si>
  <si>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</si>
  <si>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</si>
  <si>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</si>
  <si>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</si>
  <si>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</si>
  <si>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</si>
  <si>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</si>
  <si>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</si>
  <si>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</si>
  <si>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</si>
  <si>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</si>
  <si>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</si>
  <si>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</si>
  <si>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</si>
  <si>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</si>
  <si>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</si>
  <si>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</si>
  <si>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</si>
  <si>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</si>
  <si>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</si>
  <si>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</si>
  <si>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</si>
  <si>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</si>
  <si>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</si>
  <si>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</si>
  <si>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</si>
  <si>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</si>
  <si>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</si>
  <si>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</si>
  <si>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</si>
  <si>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</si>
  <si>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</si>
  <si>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</si>
  <si>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</si>
  <si>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</si>
  <si>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</si>
  <si>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</si>
  <si>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</si>
  <si>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</si>
  <si>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</si>
  <si>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</si>
  <si>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</si>
  <si>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</si>
  <si>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</si>
  <si>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</si>
  <si>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</si>
  <si>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</si>
  <si>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</si>
  <si>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</si>
  <si>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</si>
  <si>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</si>
  <si>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</si>
  <si>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</si>
  <si>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</si>
  <si>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at site Waiting for access</t>
  </si>
  <si>
    <t>`2025-11-29 12:31:24</t>
  </si>
  <si>
    <t xml:space="preserve">at site connected PG </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</si>
  <si>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</si>
  <si>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</si>
  <si>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</si>
  <si>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</si>
  <si>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</si>
  <si>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</si>
  <si>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</si>
  <si>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</si>
  <si>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</si>
  <si>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</si>
  <si>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</si>
  <si>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45 Min</t>
  </si>
  <si>
    <t>jed0599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</si>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</sst>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6" dataDxfId="45" headerRowBorderDxfId="43" tableBorderDxfId="44" totalsRowBorderDxfId="42">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327.65137199073797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45990.599797916664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45990.599797916664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45990.599797916664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45990.599797916664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45990.599797916664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45990.599797916664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45990.599797916664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45990.599797916664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45990.599797916664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45990.599797916664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45990.599797916664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45990.599797916664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45990.599797916664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45990.599797916664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45990.599797916664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45990.599797916664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45990.599797916664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45990.599797916664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45990.599797916664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45990.599797916664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45990.599797916664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45990.599797916664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45990.599797916664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45990.599797916664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45990.599797916664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45990.599797916664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45990.599797916664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45990.599797916664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45990.599797916664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45990.599797916664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45990.599797916664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45990.599797916664</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165.59995995370264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6.2123789351826417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45990.599797916664</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45990.599797916664</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45990.599797916664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45990.599797916664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45990.599797916664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45990.599797916664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45990.599797916664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45990.599797916664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45990.599797916664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45990.599797916664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45990.599797916664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45990.599797916664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45990.599797916664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45990.599797916664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45990.599797916664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45990.599797916664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45990.599797916664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45990.599797916664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45990.599797916664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45990.599797916664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45990.599797916664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45990.599797916664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45990.599797916664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45990.599797916664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45990.599797916664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45990.599797916664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45990.599797916664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45990.599797916664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45990.599797916664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45990.599797916664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45990.599797916664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45990.599797916664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45990.599797916664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45990.599797916664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45990.599797916664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45990.599797916664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45990.599797916664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45990.599797916664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45990.599797916664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45990.599797916664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45990.599797916664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45990.599797916664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45990.599797916664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45990.599797916664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45990.599797916664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45990.599797916664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45990.599797916664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45990.599797916664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45990.599797916664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45990.599797916664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45990.599797916664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45990.599797916664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45990.599797916664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45990.599797916664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45990.599797916664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45990.599797916664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45990.599797916664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45990.599797916664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45990.599797916664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45990.599797916664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45990.599797916664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45990.599797916664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45990.599797916664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45990.599797916664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45990.599797916664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45990.599797916664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45990.599797916664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45990.599797916664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45990.599797916664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45990.599797916664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45990.599797916664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45990.599797916664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45990.599797916664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45990.599797916664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45990.599797916664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45990.599797916664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6.4855787037231494E-2</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24526</v>
      </c>
      <c r="E3" s="18" t="s">
        <v>39106</v>
      </c>
      <c r="F3" s="20">
        <v>45990.480312500003</v>
      </c>
      <c r="G3" s="21">
        <f t="shared" ca="1" si="0"/>
        <v>0.11948541666060919</v>
      </c>
      <c r="H3" s="22">
        <v>45990.540520833332</v>
      </c>
      <c r="I3" s="19" t="str">
        <f>IFERROR(VLOOKUP(D3,DB!A:F,6,0),"")</f>
        <v>SCECO</v>
      </c>
      <c r="J3" s="18" t="str">
        <f>IFERROR(VLOOKUP(D3,DB!A:G,7,0),"")</f>
        <v>Good</v>
      </c>
      <c r="K3" s="42" t="s">
        <v>39199</v>
      </c>
      <c r="L3" s="23" t="str">
        <f>IFERROR(VLOOKUP(D3,DB!A:I,9,0),"")</f>
        <v>Latis</v>
      </c>
    </row>
    <row r="4" spans="1:13" ht="15" customHeight="1">
      <c r="A4" s="19"/>
      <c r="B4" s="58" t="str">
        <f>IFERROR(VLOOKUP(D4,DB!A:K,11,0),"")</f>
        <v/>
      </c>
      <c r="C4" s="18"/>
      <c r="D4" s="58" t="str">
        <f>IFERROR(VLOOKUP(#REF!,DB!#REF!,7,0),"")</f>
        <v/>
      </c>
      <c r="E4" s="18"/>
      <c r="F4" s="20"/>
      <c r="G4" s="21">
        <f t="shared" ca="1" si="0"/>
        <v>45990.599797916664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45990.599797916664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45990.599797916664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45990.599797916664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45990.599797916664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45990.599797916664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45990.599797916664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45990.599797916664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45990.599797916664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45990.599797916664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45990.599797916664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45990.599797916664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45990.599797916664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45990.599797916664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45990.599797916664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45990.599797916664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45990.599797916664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45990.599797916664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45990.599797916664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45990.599797916664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45990.599797916664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45990.599797916664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45990.599797916664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45990.599797916664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45990.599797916664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45990.599797916664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45990.599797916664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45990.599797916664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45990.599797916664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45990.599797916664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45990.599797916664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45990.599797916664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45990.599797916664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45990.599797916664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45990.599797916664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45990.599797916664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45990.599797916664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45990.599797916664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45990.599797916664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45990.599797916664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45990.599797916664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45990.599797916664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45990.599797916664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45990.599797916664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45990.599797916664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45990.599797916664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45990.599797916664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45990.599797916664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45990.599797916664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45990.599797916664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45990.599797916664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45990.599797916664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45990.599797916664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45990.599797916664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45990.599797916664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45990.599797916664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45990.599797916664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45990.599797916664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45990.599797916664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45990.599797916664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45990.599797916664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45990.599797916664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45990.599797916664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45990.599797916664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45990.599797916664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45990.599797916664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45990.599797916664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45990.599797916664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45990.599797916664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45990.599797916664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45990.599797916664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45990.599797916664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45990.599797916664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45990.599797916664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45990.599797916664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45990.599797916664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45990.599797916664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45990.599797916664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45990.599797916664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45990.599797916664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45990.599797916664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45990.599797916664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45990.599797916664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45990.599797916664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45990.599797916664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45990.599797916664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45990.599797916664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45990.599797916664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45990.599797916664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45990.599797916664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45990.599797916664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45990.599797916664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45990.599797916664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45990.599797916664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45990.599797916664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45990.599797916664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45990.599797916664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45990.599797916664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45990.599797916664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45990.599797916664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45990.599797916664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45990.599797916664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45990.599797916664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45990.599797916664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45990.599797916664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45990.599797916664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45990.599797916664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45990.599797916664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45990.599797916664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45990.599797916664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45990.599797916664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45990.599797916664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45990.599797916664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45990.599797916664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45990.599797916664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45990.599797916664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45990.599797916664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45990.599797916664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45990.599797916664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45990.599797916664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45990.599797916664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45990.599797916664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45990.599797916664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45990.599797916664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45990.599797916664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45990.599797916664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45990.599797916664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45990.599797916664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45990.599797916664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45990.599797916664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45990.599797916664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45990.599797916664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45990.599797916664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45990.599797916664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45990.599797916664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45990.599797916664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45990.599797916664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45990.599797916664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45990.599797916664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45990.599797916664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45990.599797916664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45990.599797916664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45990.599797916664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45990.599797916664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45990.599797916664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45990.599797916664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45990.599797916664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45990.599797916664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45990.599797916664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45990.599797916664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45990.599797916664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45990.599797916664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45990.599797916664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45990.599797916664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45990.599797916664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45990.599797916664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45990.599797916664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45990.599797916664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45990.599797916664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45990.599797916664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45990.599797916664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45990.599797916664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45990.599797916664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45990.599797916664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45990.599797916664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45990.599797916664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45990.599797916664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45990.599797916664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45990.599797916664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45990.599797916664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45990.599797916664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45990.599797916664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45990.599797916664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45990.599797916664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45990.599797916664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45990.599797916664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45990.599797916664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45990.599797916664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45990.599797916664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45990.599797916664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45990.599797916664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45990.599797916664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45990.599797916664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45990.599797916664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45990.599797916664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45990.599797916664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45990.599797916664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45990.599797916664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45990.599797916664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45990.599797916664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45990.599797916664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45990.599797916664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45990.599797916664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45990.599797916664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45990.599797916664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45990.599797916664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45990.599797916664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45990.599797916664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45990.599797916664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45990.599797916664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45990.599797916664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45990.599797916664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45990.599797916664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45990.599797916664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45990.599797916664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45990.599797916664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45990.599797916664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45990.599797916664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45990.599797916664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45990.599797916664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45990.599797916664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45990.599797916664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45990.599797916664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45990.599797916664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45990.599797916664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45990.599797916664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45990.599797916664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45990.599797916664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45990.599797916664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45990.599797916664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45990.599797916664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45990.599797916664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45990.599797916664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45990.599797916664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45990.599797916664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45990.599797916664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45990.599797916664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45990.599797916664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45990.599797916664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45990.599797916664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45990.599797916664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45990.599797916664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45990.599797916664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45990.599797916664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45990.599797916664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45990.599797916664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45990.599797916664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45990.599797916664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45990.599797916664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45990.599797916664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45990.599797916664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45990.599797916664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45990.599797916664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45990.599797916664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45990.599797916664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45990.599797916664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45990.599797916664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45990.599797916664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45990.599797916664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45990.599797916664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45990.599797916664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45990.599797916664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45990.599797916664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45990.599797916664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45990.599797916664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45990.599797916664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45990.599797916664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45990.599797916664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45990.599797916664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45990.599797916664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45990.599797916664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45990.599797916664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45990.599797916664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45990.599797916664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45990.599797916664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45990.599797916664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45990.599797916664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45990.599797916664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45990.599797916664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45990.599797916664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45990.599797916664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45990.599797916664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45990.599797916664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45990.599797916664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45990.599797916664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45990.599797916664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45990.599797916664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45990.599797916664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45990.599797916664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45990.599797916664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45990.599797916664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45990.599797916664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45990.599797916664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45990.599797916664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45990.599797916664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45990.599797916664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45990.599797916664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45990.599797916664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45990.599797916664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45990.599797916664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45990.599797916664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45990.599797916664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45990.599797916664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45990.599797916664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45990.599797916664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45990.599797916664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45990.599797916664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45990.599797916664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45990.599797916664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45990.599797916664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45990.599797916664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45990.599797916664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45990.599797916664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45990.599797916664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45990.599797916664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45990.599797916664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45990.599797916664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45990.599797916664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45990.599797916664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45990.599797916664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45990.599797916664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45990.599797916664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45990.599797916664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45990.599797916664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45990.599797916664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45990.599797916664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45990.599797916664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45990.599797916664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45990.599797916664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45990.599797916664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45990.599797916664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45990.599797916664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45990.599797916664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45990.599797916664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45990.599797916664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45990.599797916664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45990.599797916664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45990.599797916664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45990.599797916664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45990.599797916664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45990.599797916664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45990.599797916664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45990.599797916664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45990.599797916664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45990.599797916664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45990.599797916664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45990.599797916664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45990.599797916664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45990.599797916664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45990.599797916664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45990.599797916664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45990.599797916664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45990.599797916664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45990.599797916664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45990.599797916664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45990.599797916664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45990.599797916664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45990.599797916664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45990.599797916664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45990.599797916664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45990.599797916664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45990.599797916664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45990.599797916664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45990.599797916664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45990.599797916664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45990.599797916664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45990.599797916664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45990.599797916664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45990.599797916664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45990.599797916664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45990.599797916664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45990.599797916664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45990.599797916664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45990.599797916664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45990.599797916664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45990.599797916664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45990.599797916664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45990.599797916664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45990.599797916664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45990.599797916664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45990.599797916664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45990.599797916664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45990.599797916664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45990.599797916664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45990.599797916664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45990.599797916664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45990.599797916664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45990.599797916664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45990.599797916664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45990.599797916664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45990.599797916664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45990.599797916664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45990.599797916664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45990.599797916664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45990.599797916664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45990.599797916664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45990.599797916664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45990.599797916664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45990.599797916664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45990.599797916664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45990.599797916664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45990.599797916664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45990.599797916664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45990.599797916664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45990.599797916664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45990.599797916664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45990.599797916664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45990.599797916664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45990.599797916664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45990.599797916664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45990.599797916664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45990.599797916664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45990.599797916664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45990.599797916664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45990.599797916664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45990.599797916664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45990.599797916664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45990.599797916664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45990.599797916664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45990.599797916664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45990.599797916664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45990.599797916664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45990.599797916664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45990.599797916664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45990.599797916664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45990.599797916664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45990.599797916664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45990.599797916664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45990.599797916664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45990.599797916664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45990.599797916664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45990.599797916664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45990.599797916664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45990.599797916664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45990.599797916664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45990.599797916664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45990.599797916664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45990.599797916664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45990.599797916664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45990.599797916664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45990.599797916664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45990.599797916664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45990.599797916664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45990.599797916664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45990.599797916664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45990.599797916664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45990.599797916664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45990.599797916664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45990.599797916664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45990.599797916664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45990.599797916664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45990.599797916664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45990.599797916664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45990.599797916664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45990.599797916664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45990.599797916664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45990.599797916664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45990.599797916664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45990.599797916664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45990.599797916664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45990.599797916664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45990.599797916664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45990.599797916664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45990.599797916664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45990.599797916664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45990.599797916664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45990.599797916664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45990.599797916664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45990.599797916664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45990.599797916664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45990.599797916664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45990.599797916664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45990.599797916664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45990.599797916664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45990.599797916664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45990.599797916664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45990.599797916664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45990.599797916664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45990.599797916664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45990.599797916664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45990.599797916664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45990.599797916664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45990.599797916664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45990.599797916664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45990.599797916664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45990.599797916664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45990.599797916664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45990.599797916664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45990.599797916664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45990.599797916664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45990.599797916664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45990.599797916664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45990.599797916664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45990.599797916664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45990.599797916664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45990.599797916664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45990.599797916664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45990.599797916664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45990.599797916664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45990.599797916664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45990.599797916664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45990.599797916664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45990.599797916664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45990.599797916664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45990.599797916664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45990.599797916664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45990.599797916664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45990.599797916664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45990.599797916664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45990.599797916664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45990.599797916664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45990.599797916664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45990.599797916664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45990.599797916664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45990.599797916664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45990.599797916664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45990.599797916664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45990.599797916664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45990.599797916664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45990.599797916664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45990.599797916664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45990.599797916664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45990.599797916664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45990.599797916664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45990.599797916664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45990.599797916664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45990.599797916664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45990.599797916664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45990.599797916664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45990.599797916664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45990.599797916664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45990.599797916664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45990.599797916664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45990.599797916664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45990.599797916664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45990.599797916664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45990.599797916664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45990.599797916664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45990.599797916664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45990.599797916664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45990.599797916664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45990.599797916664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45990.599797916664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45990.599797916664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45990.599797916664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45990.599797916664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45990.599797916664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45990.599797916664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45990.599797916664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45990.599797916664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45990.599797916664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45990.599797916664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45990.599797916664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45990.599797916664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45990.599797916664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45990.599797916664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45990.599797916664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45990.599797916664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45990.599797916664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45990.599797916664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45990.599797916664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45990.599797916664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45990.599797916664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45990.599797916664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45990.599797916664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45990.599797916664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45990.599797916664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45990.599797916664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45990.599797916664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45990.599797916664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45990.599797916664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45990.599797916664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45990.599797916664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45990.599797916664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45990.599797916664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45990.599797916664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45990.599797916664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45990.599797916664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45990.599797916664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45990.599797916664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45990.599797916664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45990.599797916664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45990.599797916664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45990.599797916664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45990.599797916664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45990.599797916664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45990.599797916664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45990.599797916664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45990.599797916664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45990.599797916664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45990.599797916664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45990.599797916664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45990.599797916664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45990.599797916664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45990.599797916664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45990.599797916664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45990.599797916664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45990.599797916664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45990.599797916664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45990.599797916664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45990.599797916664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45990.599797916664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45990.599797916664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45990.599797916664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45990.599797916664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45990.599797916664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45990.599797916664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45990.599797916664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45990.599797916664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45990.599797916664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45990.599797916664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45990.599797916664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45990.599797916664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45990.599797916664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45990.599797916664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45990.599797916664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45990.599797916664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45990.599797916664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45990.599797916664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45990.599797916664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45990.599797916664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45990.599797916664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45990.599797916664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45990.599797916664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45990.599797916664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45990.599797916664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45990.599797916664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45990.599797916664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45990.599797916664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45990.599797916664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45990.599797916664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45990.599797916664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45990.599797916664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45990.599797916664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45990.599797916664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45990.599797916664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45990.599797916664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45990.599797916664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45990.599797916664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45990.599797916664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45990.599797916664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45990.599797916664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45990.599797916664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45990.599797916664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45990.599797916664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45990.599797916664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45990.599797916664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45990.599797916664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45990.599797916664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45990.599797916664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45990.599797916664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45990.599797916664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45990.599797916664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45990.599797916664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45990.599797916664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45990.599797916664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45990.599797916664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45990.599797916664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45990.599797916664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45990.599797916664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45990.599797916664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45990.599797916664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45990.599797916664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45990.599797916664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45990.599797916664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45990.599797916664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45990.599797916664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45990.599797916664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45990.599797916664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45990.599797916664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45990.599797916664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45990.599797916664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45990.599797916664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45990.599797916664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45990.599797916664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45990.599797916664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45990.599797916664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45990.599797916664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45990.599797916664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45990.599797916664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45990.599797916664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45990.599797916664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45990.599797916664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45990.599797916664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45990.599797916664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45990.599797916664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45990.599797916664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45990.599797916664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45990.599797916664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45990.599797916664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45990.599797916664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45990.599797916664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45990.599797916664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45990.599797916664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45990.599797916664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45990.599797916664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45990.599797916664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45990.599797916664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45990.599797916664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45990.599797916664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45990.599797916664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45990.599797916664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45990.599797916664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45990.599797916664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45990.599797916664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45990.599797916664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45990.599797916664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45990.599797916664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45990.599797916664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45990.599797916664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45990.599797916664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45990.599797916664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45990.599797916664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45990.599797916664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45990.599797916664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45990.599797916664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45990.599797916664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45990.599797916664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45990.599797916664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45990.599797916664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45990.599797916664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45990.599797916664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45990.599797916664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45990.599797916664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45990.599797916664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45990.599797916664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45990.599797916664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45990.599797916664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45990.599797916664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45990.599797916664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45990.599797916664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45990.599797916664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45990.599797916664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45990.599797916664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45990.599797916664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45990.599797916664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45990.599797916664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45990.599797916664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45990.599797916664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45990.599797916664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45990.599797916664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45990.599797916664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45990.599797916664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45990.599797916664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45990.599797916664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45990.599797916664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45990.599797916664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45990.599797916664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45990.599797916664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45990.599797916664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45990.599797916664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45990.599797916664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45990.599797916664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45990.599797916664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45990.599797916664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45990.599797916664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45990.599797916664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45990.599797916664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45990.599797916664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45990.599797916664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45990.599797916664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45990.599797916664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45990.599797916664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45990.599797916664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45990.599797916664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45990.599797916664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45990.599797916664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45990.599797916664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45990.599797916664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45990.599797916664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45990.599797916664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45990.599797916664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45990.599797916664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45990.599797916664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45990.599797916664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45990.599797916664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45990.599797916664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45990.599797916664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45990.599797916664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45990.599797916664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45990.599797916664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45990.599797916664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45990.599797916664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45990.599797916664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45990.599797916664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45990.599797916664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45990.599797916664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45990.599797916664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45990.599797916664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45990.599797916664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45990.599797916664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45990.599797916664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45990.599797916664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45990.599797916664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45990.599797916664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45990.599797916664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45990.599797916664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45990.599797916664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45990.599797916664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45990.599797916664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45990.599797916664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45990.599797916664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45990.599797916664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45990.599797916664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45990.599797916664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45990.599797916664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45990.599797916664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45990.599797916664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45990.599797916664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45990.599797916664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45990.599797916664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45990.599797916664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45990.599797916664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45990.599797916664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45990.599797916664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45990.599797916664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45990.599797916664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45990.599797916664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45990.599797916664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45990.599797916664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45990.599797916664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45990.599797916664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45990.599797916664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45990.599797916664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45990.599797916664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45990.599797916664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45990.599797916664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45990.599797916664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45990.599797916664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45990.599797916664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45990.599797916664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45990.599797916664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45990.599797916664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45990.599797916664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45990.599797916664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45990.599797916664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45990.599797916664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45990.599797916664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45990.599797916664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45990.599797916664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45990.599797916664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45990.599797916664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45990.599797916664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45990.599797916664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45990.599797916664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45990.599797916664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45990.599797916664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45990.599797916664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45990.599797916664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45990.599797916664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45990.599797916664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45990.599797916664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45990.599797916664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45990.599797916664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45990.599797916664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45990.599797916664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45990.599797916664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45990.599797916664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45990.599797916664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45990.599797916664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45990.599797916664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45990.599797916664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45990.599797916664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45990.599797916664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45990.599797916664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45990.599797916664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45990.599797916664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45990.599797916664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45990.599797916664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45990.599797916664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45990.599797916664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45990.599797916664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45990.599797916664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45990.599797916664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45990.599797916664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45990.599797916664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45990.599797916664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45990.599797916664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45990.599797916664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45990.599797916664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45990.599797916664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45990.599797916664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45990.599797916664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45990.599797916664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45990.599797916664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45990.599797916664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45990.599797916664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45990.599797916664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45990.599797916664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45990.599797916664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45990.599797916664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45990.599797916664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45990.599797916664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45990.599797916664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45990.599797916664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45990.599797916664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45990.599797916664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45990.599797916664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45990.599797916664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45990.599797916664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45990.599797916664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45990.599797916664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45990.599797916664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45990.599797916664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45990.599797916664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45990.599797916664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45990.599797916664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45990.599797916664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45990.599797916664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45990.599797916664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45990.599797916664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45990.599797916664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45990.599797916664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45990.599797916664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45990.599797916664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45990.599797916664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45990.599797916664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45990.599797916664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45990.599797916664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45990.599797916664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45990.599797916664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45990.599797916664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45990.599797916664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45990.599797916664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45990.599797916664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45990.599797916664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45990.599797916664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45990.599797916664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45990.599797916664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45990.599797916664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45990.599797916664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45990.599797916664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45990.599797916664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45990.599797916664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45990.599797916664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45990.599797916664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45990.599797916664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45990.599797916664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45990.599797916664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45990.599797916664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45990.599797916664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45990.599797916664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45990.599797916664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45990.599797916664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45990.599797916664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45990.599797916664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45990.599797916664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45990.599797916664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45990.599797916664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45990.599797916664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45990.599797916664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45990.599797916664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45990.599797916664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45990.599797916664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45990.599797916664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45990.599797916664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45990.599797916664</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287.11908032406791</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3" ca="1" si="0">IFERROR(NOW()-F3,"")</f>
        <v>0.40813124999840511</v>
      </c>
      <c r="H3" s="92">
        <v>45989.810358796298</v>
      </c>
      <c r="I3" s="110" t="str">
        <f>IFERROR(VLOOKUP(D3,DB!A:F,6,0),"")</f>
        <v>SCECO</v>
      </c>
      <c r="J3" s="110" t="str">
        <f>IFERROR(VLOOKUP(D3,DB!A:G,7,0),"")</f>
        <v>Dead</v>
      </c>
      <c r="K3" s="94" t="s">
        <v>39203</v>
      </c>
      <c r="L3" s="88" t="str">
        <f>IFERROR(VLOOKUP(D3,DB!A:I,9,0),"")</f>
        <v>Latis</v>
      </c>
    </row>
    <row r="4" spans="1:16" ht="28.5" customHeight="1">
      <c r="A4" s="110" t="s">
        <v>39204</v>
      </c>
      <c r="B4" s="110" t="str">
        <f>IFERROR(VLOOKUP(D4,DB!A:K,11,0),"")</f>
        <v>R4</v>
      </c>
      <c r="C4" s="90">
        <v>1</v>
      </c>
      <c r="D4" s="88" t="s">
        <v>31401</v>
      </c>
      <c r="E4" s="91" t="s">
        <v>39185</v>
      </c>
      <c r="F4" s="92">
        <v>45990.525335648148</v>
      </c>
      <c r="G4" s="93">
        <f t="shared" ca="1" si="0"/>
        <v>7.4462268516072072E-2</v>
      </c>
      <c r="H4" s="92">
        <v>45990.522476851853</v>
      </c>
      <c r="I4" s="110" t="str">
        <f>IFERROR(VLOOKUP(D4,DB!A:F,6,0),"")</f>
        <v>SCECO</v>
      </c>
      <c r="J4" s="110" t="str">
        <f>IFERROR(VLOOKUP(D4,DB!A:G,7,0),"")</f>
        <v>Good</v>
      </c>
      <c r="K4" s="94" t="s">
        <v>39205</v>
      </c>
      <c r="L4" s="88" t="str">
        <f>IFERROR(VLOOKUP(D4,DB!A:I,9,0),"")</f>
        <v>Latis</v>
      </c>
    </row>
    <row r="5" spans="1:16" ht="15" customHeight="1">
      <c r="A5" s="110" t="s">
        <v>39206</v>
      </c>
      <c r="B5" s="110" t="str">
        <f>IFERROR(VLOOKUP(D5,DB!A:K,11,0),"")</f>
        <v>R4</v>
      </c>
      <c r="C5" s="90">
        <v>1</v>
      </c>
      <c r="D5" s="88" t="s">
        <v>30431</v>
      </c>
      <c r="E5" s="91" t="s">
        <v>39106</v>
      </c>
      <c r="F5" s="92"/>
      <c r="G5" s="93">
        <f t="shared" ca="1" si="0"/>
        <v>45990.599797916664</v>
      </c>
      <c r="H5" s="92">
        <v>45990.568298611113</v>
      </c>
      <c r="I5" s="110" t="str">
        <f>IFERROR(VLOOKUP(D5,DB!A:F,6,0),"")</f>
        <v>SCECO</v>
      </c>
      <c r="J5" s="110" t="str">
        <f>IFERROR(VLOOKUP(D5,DB!A:G,7,0),"")</f>
        <v>Dead</v>
      </c>
      <c r="K5" s="94" t="s">
        <v>39207</v>
      </c>
      <c r="L5" s="88" t="str">
        <f>IFERROR(VLOOKUP(D5,DB!A:I,9,0),"")</f>
        <v>Latis</v>
      </c>
    </row>
    <row r="6" spans="1:16" ht="15" customHeight="1">
      <c r="A6" s="110" t="s">
        <v>39206</v>
      </c>
      <c r="B6" s="110" t="str">
        <f>IFERROR(VLOOKUP(D6,DB!A:K,11,0),"")</f>
        <v>R4</v>
      </c>
      <c r="C6" s="90">
        <v>1</v>
      </c>
      <c r="D6" s="88" t="s">
        <v>39208</v>
      </c>
      <c r="E6" s="91" t="s">
        <v>39106</v>
      </c>
      <c r="F6" s="92"/>
      <c r="G6" s="93">
        <f t="shared" ref="G6" ca="1" si="1">IFERROR(NOW()-F6,"")</f>
        <v>45990.599797916664</v>
      </c>
      <c r="H6" s="92">
        <v>45990.576539351852</v>
      </c>
      <c r="I6" s="110" t="str">
        <f>IFERROR(VLOOKUP(D6,DB!A:F,6,0),"")</f>
        <v>SCECO</v>
      </c>
      <c r="J6" s="110" t="str">
        <f>IFERROR(VLOOKUP(D6,DB!A:G,7,0),"")</f>
        <v>Dead</v>
      </c>
      <c r="K6" s="94" t="s">
        <v>39209</v>
      </c>
      <c r="L6" s="88" t="str">
        <f>IFERROR(VLOOKUP(D6,DB!A:I,9,0),"")</f>
        <v>Latis</v>
      </c>
    </row>
    <row r="7" spans="1:16" ht="15" customHeight="1">
      <c r="A7" s="110"/>
      <c r="B7" s="110" t="str">
        <f>IFERROR(VLOOKUP(D7,DB!A:K,11,0),"")</f>
        <v/>
      </c>
      <c r="C7" s="90"/>
      <c r="D7" s="88"/>
      <c r="E7" s="91"/>
      <c r="F7" s="92"/>
      <c r="G7" s="93">
        <f t="shared" ca="1" si="0"/>
        <v>45990.599797916664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45990.599797916664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45990.599797916664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45990.599797916664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45990.599797916664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45990.599797916664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45990.599797916664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45990.599797916664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45990.599797916664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45990.599797916664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45990.599797916664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45990.599797916664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45990.599797916664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45990.599797916664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45990.599797916664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45990.599797916664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45990.599797916664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45990.599797916664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45990.599797916664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45990.599797916664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45990.599797916664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45990.599797916664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45990.599797916664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45990.599797916664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45990.599797916664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45990.599797916664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45990.599797916664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45990.599797916664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45990.599797916664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45990.599797916664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45990.599797916664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45990.599797916664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45990.599797916664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45990.599797916664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45990.599797916664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45990.599797916664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45990.599797916664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45990.599797916664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45990.599797916664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45990.599797916664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45990.599797916664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45990.599797916664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45990.599797916664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45990.599797916664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45990.599797916664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45990.599797916664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45990.599797916664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2">IFERROR(NOW()-F54,"")</f>
        <v>45990.599797916664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2"/>
        <v>45990.599797916664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2"/>
        <v>45990.599797916664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2"/>
        <v>45990.599797916664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2"/>
        <v>45990.599797916664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45990.599797916664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45990.599797916664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45990.599797916664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45990.599797916664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45990.599797916664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45990.599797916664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45990.599797916664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45990.599797916664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45990.599797916664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45990.599797916664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45990.599797916664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45990.599797916664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45990.599797916664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45990.599797916664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45990.599797916664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45990.599797916664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45990.599797916664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45990.599797916664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45990.599797916664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45990.599797916664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45990.599797916664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45990.599797916664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45990.599797916664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45990.599797916664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45990.599797916664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45990.599797916664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45990.599797916664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45990.599797916664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45990.599797916664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45990.599797916664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45990.599797916664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45990.599797916664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45990.599797916664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45990.599797916664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45990.599797916664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45990.599797916664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45990.599797916664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45990.599797916664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45990.599797916664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45990.599797916664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45990.599797916664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45990.599797916664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45990.599797916664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45990.599797916664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45990.599797916664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45990.599797916664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45990.599797916664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45990.599797916664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45990.599797916664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45990.599797916664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45990.599797916664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45990.599797916664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45990.599797916664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45990.599797916664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45990.599797916664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45990.599797916664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45990.599797916664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45990.599797916664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45990.599797916664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3">IFERROR(NOW()-F118,"")</f>
        <v>45990.599797916664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3"/>
        <v>45990.599797916664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3"/>
        <v>45990.599797916664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3"/>
        <v>45990.599797916664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3"/>
        <v>45990.599797916664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45990.599797916664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45990.599797916664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45990.599797916664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45990.599797916664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45990.599797916664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45990.599797916664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45990.599797916664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45990.599797916664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45990.599797916664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45990.599797916664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45990.599797916664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45990.599797916664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45990.599797916664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45990.599797916664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45990.599797916664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45990.599797916664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45990.599797916664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45990.599797916664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45990.599797916664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45990.599797916664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45990.599797916664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45990.599797916664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45990.599797916664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45990.599797916664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45990.599797916664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45990.599797916664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45990.599797916664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45990.599797916664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45990.599797916664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45990.599797916664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45990.599797916664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45990.599797916664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45990.599797916664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45990.599797916664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45990.599797916664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45990.599797916664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45990.599797916664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45990.599797916664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45990.599797916664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45990.599797916664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45990.599797916664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45990.599797916664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45990.599797916664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45990.599797916664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45990.599797916664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45990.599797916664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45990.599797916664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45990.599797916664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45990.599797916664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45990.599797916664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45990.599797916664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45990.599797916664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45990.599797916664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45990.599797916664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45990.599797916664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45990.599797916664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45990.599797916664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45990.599797916664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45990.599797916664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45" ca="1" si="4">IFERROR(NOW()-F182,"")</f>
        <v>45990.599797916664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4"/>
        <v>45990.599797916664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4"/>
        <v>45990.599797916664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4"/>
        <v>45990.599797916664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4"/>
        <v>45990.599797916664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45990.599797916664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45990.599797916664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45990.599797916664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45990.599797916664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45990.599797916664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45990.599797916664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45990.599797916664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45990.599797916664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45990.599797916664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45990.599797916664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45990.599797916664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45990.599797916664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45990.599797916664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45990.599797916664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45990.599797916664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45990.599797916664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45990.599797916664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45990.599797916664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45990.599797916664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45990.599797916664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45990.599797916664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45990.599797916664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45990.599797916664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45990.599797916664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45990.599797916664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45990.599797916664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45990.599797916664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45990.599797916664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45990.599797916664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45990.599797916664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45990.599797916664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45990.599797916664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45990.599797916664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45990.599797916664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45990.599797916664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45990.599797916664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45990.599797916664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45990.599797916664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45990.599797916664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45990.599797916664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45990.599797916664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45990.599797916664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45990.599797916664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45990.599797916664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45990.599797916664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45990.599797916664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45990.599797916664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45990.599797916664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45990.599797916664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45990.599797916664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45990.599797916664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45990.599797916664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45990.599797916664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45990.599797916664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45990.599797916664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45990.599797916664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45990.599797916664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45990.599797916664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45990.599797916664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ref="G246:G291" ca="1" si="5">IFERROR(NOW()-F246,"")</f>
        <v>45990.599797916664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5"/>
        <v>45990.599797916664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5"/>
        <v>45990.599797916664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5"/>
        <v>45990.599797916664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5"/>
        <v>45990.599797916664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5"/>
        <v>45990.599797916664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5"/>
        <v>45990.599797916664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5"/>
        <v>45990.599797916664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5"/>
        <v>45990.599797916664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5"/>
        <v>45990.599797916664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5"/>
        <v>45990.599797916664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5"/>
        <v>45990.599797916664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5"/>
        <v>45990.599797916664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5"/>
        <v>45990.599797916664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5"/>
        <v>45990.599797916664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5"/>
        <v>45990.599797916664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45990.599797916664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45990.599797916664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45990.599797916664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45990.599797916664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45990.599797916664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45990.599797916664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45990.599797916664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45990.599797916664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45990.599797916664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45990.599797916664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45990.599797916664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45990.599797916664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45990.599797916664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45990.599797916664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45990.599797916664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45990.599797916664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45990.599797916664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45990.599797916664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45990.599797916664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45990.599797916664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45990.599797916664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45990.599797916664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45990.599797916664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45990.599797916664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45990.599797916664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45990.599797916664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45990.599797916664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45990.599797916664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45990.599797916664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45990.599797916664</v>
      </c>
      <c r="H291" s="92"/>
      <c r="I291" s="110" t="str">
        <f>IFERROR(VLOOKUP(D291,DB!A:F,6,0),"")</f>
        <v/>
      </c>
      <c r="J291" s="110" t="str">
        <f>IFERROR(VLOOKUP(D291,DB!A:G,7,0),"")</f>
        <v/>
      </c>
      <c r="K291" s="94"/>
      <c r="L291" s="88" t="str">
        <f>IFERROR(VLOOKUP(D291,DB!A:I,9,0),"")</f>
        <v/>
      </c>
    </row>
  </sheetData>
  <dataValidations count="2">
    <dataValidation allowBlank="1" showInputMessage="1" showErrorMessage="1" sqref="E1" xr:uid="{A4F81451-56CC-4543-9497-104C4E44EE4B}"/>
    <dataValidation type="list" allowBlank="1" showInputMessage="1" showErrorMessage="1" sqref="E2:E2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39210</v>
      </c>
      <c r="B2" s="37" t="str">
        <f>IFERROR(VLOOKUP(D2,DB!A:K,11,0),"")</f>
        <v>R5</v>
      </c>
      <c r="C2" s="37">
        <v>3</v>
      </c>
      <c r="D2" s="103" t="s">
        <v>36085</v>
      </c>
      <c r="E2" s="37" t="s">
        <v>39106</v>
      </c>
      <c r="F2" s="38">
        <v>45891.832060185188</v>
      </c>
      <c r="G2" s="105">
        <f ca="1">IFERROR(NOW()-F2,"")</f>
        <v>98.76773773147579</v>
      </c>
      <c r="H2" s="38">
        <v>45891.790393518517</v>
      </c>
      <c r="I2" s="37" t="str">
        <f>IFERROR(VLOOKUP(D2,DB!A:F,6,0),"")</f>
        <v>Generator-SG</v>
      </c>
      <c r="J2" s="37" t="str">
        <f>IFERROR(VLOOKUP(D2,DB!A:G,7,0),"")</f>
        <v>Vandalized</v>
      </c>
      <c r="K2" s="37" t="s">
        <v>39211</v>
      </c>
      <c r="L2" s="37" t="str">
        <f>IFERROR(VLOOKUP(D2,DB!A:I,9,0),"")</f>
        <v>Latis</v>
      </c>
      <c r="M2" s="102"/>
    </row>
    <row r="3" spans="1:13" s="39" customFormat="1" ht="30.75">
      <c r="A3" s="37" t="s">
        <v>39212</v>
      </c>
      <c r="B3" s="37" t="str">
        <f>IFERROR(VLOOKUP(D3,DB!A:K,11,0),"")</f>
        <v>R5</v>
      </c>
      <c r="C3" s="37">
        <v>1</v>
      </c>
      <c r="D3" s="37" t="s">
        <v>33407</v>
      </c>
      <c r="E3" s="37" t="s">
        <v>39185</v>
      </c>
      <c r="F3" s="38">
        <v>45926.188877314817</v>
      </c>
      <c r="G3" s="105">
        <f t="shared" ref="G3" ca="1" si="0">IFERROR(NOW()-F3,"")</f>
        <v>64.410920601847465</v>
      </c>
      <c r="H3" s="38">
        <v>45926.158159722225</v>
      </c>
      <c r="I3" s="37" t="str">
        <f>IFERROR(VLOOKUP(D3,DB!A:F,6,0),"")</f>
        <v>SCECO</v>
      </c>
      <c r="J3" s="37" t="str">
        <f>IFERROR(VLOOKUP(D3,DB!A:G,7,0),"")</f>
        <v>Good</v>
      </c>
      <c r="K3" s="37" t="s">
        <v>39213</v>
      </c>
      <c r="L3" s="37" t="str">
        <f>IFERROR(VLOOKUP(D3,DB!A:I,9,0),"")</f>
        <v>Latis</v>
      </c>
      <c r="M3" s="102"/>
    </row>
    <row r="4" spans="1:13" s="39" customFormat="1" ht="39.75" customHeight="1">
      <c r="A4" s="106" t="s">
        <v>39214</v>
      </c>
      <c r="B4" s="106" t="str">
        <f>IFERROR(VLOOKUP(D4,DB!A:K,11,0),"")</f>
        <v>R5</v>
      </c>
      <c r="C4" s="106">
        <v>1</v>
      </c>
      <c r="D4" s="106" t="s">
        <v>34832</v>
      </c>
      <c r="E4" s="106" t="s">
        <v>39185</v>
      </c>
      <c r="F4" s="107">
        <v>45948.661111111112</v>
      </c>
      <c r="G4" s="108">
        <f t="shared" ref="G4" ca="1" si="1">IFERROR(NOW()-F4,"")</f>
        <v>41.938686805551697</v>
      </c>
      <c r="H4" s="107">
        <v>45948.661111111112</v>
      </c>
      <c r="I4" s="106" t="str">
        <f>IFERROR(VLOOKUP(D4,DB!A:F,6,0),"")</f>
        <v>SCECO</v>
      </c>
      <c r="J4" s="106" t="str">
        <f>IFERROR(VLOOKUP(D4,DB!A:G,7,0),"")</f>
        <v>Dead</v>
      </c>
      <c r="K4" s="106" t="s">
        <v>39215</v>
      </c>
      <c r="L4" s="106" t="str">
        <f>IFERROR(VLOOKUP(D4,DB!A:I,9,0),"")</f>
        <v>Latis</v>
      </c>
    </row>
    <row r="5" spans="1:13" s="39" customFormat="1" ht="30.75">
      <c r="A5" s="106" t="s">
        <v>39216</v>
      </c>
      <c r="B5" s="106" t="str">
        <f>IFERROR(VLOOKUP(D5,DB!A:K,11,0),"")</f>
        <v>R5</v>
      </c>
      <c r="C5" s="106">
        <v>1</v>
      </c>
      <c r="D5" s="106" t="s">
        <v>36592</v>
      </c>
      <c r="E5" s="106" t="s">
        <v>39106</v>
      </c>
      <c r="F5" s="107">
        <v>45981.373298611114</v>
      </c>
      <c r="G5" s="108">
        <f ca="1">IFERROR(NOW()-F5,"")</f>
        <v>9.2264993055505329</v>
      </c>
      <c r="H5" s="139">
        <v>45981.360798611109</v>
      </c>
      <c r="I5" s="106" t="str">
        <f>IFERROR(VLOOKUP(D5,DB!A:F,6,0),"")</f>
        <v>SCECO</v>
      </c>
      <c r="J5" s="106" t="str">
        <f>IFERROR(VLOOKUP(D5,DB!A:G,7,0),"")</f>
        <v>Dead</v>
      </c>
      <c r="K5" s="106" t="s">
        <v>39217</v>
      </c>
      <c r="L5" s="106" t="str">
        <f>IFERROR(VLOOKUP(D5,DB!A:I,9,0),"")</f>
        <v>Latis</v>
      </c>
    </row>
    <row r="6" spans="1:13" ht="30.75">
      <c r="A6" s="37" t="s">
        <v>39218</v>
      </c>
      <c r="B6" s="37" t="str">
        <f>IFERROR(VLOOKUP(D6,DB!A:K,11,0),"")</f>
        <v>R5</v>
      </c>
      <c r="C6" s="37">
        <v>1</v>
      </c>
      <c r="D6" s="106" t="s">
        <v>32138</v>
      </c>
      <c r="E6" s="37" t="s">
        <v>39106</v>
      </c>
      <c r="F6" s="38">
        <v>45989.951909722222</v>
      </c>
      <c r="G6" s="138">
        <f ca="1">IFERROR(NOW()-F6,"")</f>
        <v>0.6478881944422028</v>
      </c>
      <c r="H6" s="38">
        <v>45989.971354166664</v>
      </c>
      <c r="I6" s="37" t="str">
        <f>IFERROR(VLOOKUP(D6,DB!A:F,6,0),"")</f>
        <v>SCECO</v>
      </c>
      <c r="J6" s="37" t="str">
        <f>IFERROR(VLOOKUP(D6,DB!A:G,7,0),"")</f>
        <v>Dead</v>
      </c>
      <c r="K6" s="37" t="s">
        <v>39219</v>
      </c>
      <c r="L6" s="37" t="str">
        <f>IFERROR(VLOOKUP(D6,DB!A:I,9,0),"")</f>
        <v>Latis</v>
      </c>
    </row>
    <row r="7" spans="1:13">
      <c r="A7" s="37" t="s">
        <v>39220</v>
      </c>
      <c r="B7" s="37" t="str">
        <f>IFERROR(VLOOKUP(D7,DB!A:K,11,0),"")</f>
        <v>R5</v>
      </c>
      <c r="C7" s="37">
        <v>1</v>
      </c>
      <c r="D7" s="106" t="s">
        <v>32904</v>
      </c>
      <c r="E7" s="37" t="s">
        <v>39106</v>
      </c>
      <c r="F7" s="38">
        <v>45990.518252314818</v>
      </c>
      <c r="G7" s="138">
        <f ca="1">IFERROR(NOW()-F7,"")</f>
        <v>8.1545601846300997E-2</v>
      </c>
      <c r="H7" s="38">
        <v>45990.335613425923</v>
      </c>
      <c r="I7" s="37" t="str">
        <f>IFERROR(VLOOKUP(D7,DB!A:F,6,0),"")</f>
        <v>SCECO</v>
      </c>
      <c r="J7" s="37" t="str">
        <f>IFERROR(VLOOKUP(D7,DB!A:G,7,0),"")</f>
        <v>Dead</v>
      </c>
      <c r="K7" s="37" t="s">
        <v>39221</v>
      </c>
      <c r="L7" s="37" t="str">
        <f>IFERROR(VLOOKUP(D7,DB!A:I,9,0),"")</f>
        <v>Latis</v>
      </c>
    </row>
    <row r="8" spans="1:13">
      <c r="A8" s="37"/>
      <c r="B8" s="37" t="str">
        <f>IFERROR(VLOOKUP(D8,DB!A:K,11,0),"")</f>
        <v/>
      </c>
      <c r="C8" s="37"/>
      <c r="D8" s="106"/>
      <c r="E8" s="37"/>
      <c r="F8" s="38"/>
      <c r="G8" s="138">
        <f ca="1">IFERROR(NOW()-F8,"")</f>
        <v>45990.599797916664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45990.599797916664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45990.599797916664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45990.599797916664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45990.599797916664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45990.599797916664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45990.599797916664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45990.599797916664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45990.599797916664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45990.599797916664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45990.599797916664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45990.599797916664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45990.599797916664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45990.599797916664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45990.599797916664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45990.599797916664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45990.599797916664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45990.599797916664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45990.599797916664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45990.599797916664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45990.599797916664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45990.599797916664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45990.599797916664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45990.599797916664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45990.599797916664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45990.599797916664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45990.599797916664</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39222</v>
      </c>
      <c r="B2" s="119" t="str">
        <f>IFERROR(VLOOKUP(D2,DB!A:K,11,0),"")</f>
        <v>R6</v>
      </c>
      <c r="C2" s="120">
        <v>3</v>
      </c>
      <c r="D2" s="119" t="s">
        <v>31962</v>
      </c>
      <c r="E2" s="106" t="s">
        <v>39106</v>
      </c>
      <c r="F2" s="121">
        <v>45990.487199074072</v>
      </c>
      <c r="G2" s="72">
        <f ca="1">IFERROR(NOW()-F2,"-")</f>
        <v>0.11259884259197861</v>
      </c>
      <c r="H2" s="121">
        <v>45990.487199074072</v>
      </c>
      <c r="I2" s="119" t="str">
        <f>IFERROR(VLOOKUP(D2,DB!A:F,6,0),"")</f>
        <v>SCECO</v>
      </c>
      <c r="J2" s="119" t="str">
        <f>IFERROR(VLOOKUP(D2,DB!A:G,7,0),"")</f>
        <v>Vandalized+No BB Design</v>
      </c>
      <c r="K2" s="122" t="s">
        <v>39223</v>
      </c>
      <c r="L2" s="140" t="str">
        <f>IFERROR(VLOOKUP(D2,DB!A:I,9,0),"")</f>
        <v>Latis</v>
      </c>
    </row>
    <row r="3" spans="1:16382" ht="31.5" customHeight="1">
      <c r="A3" s="118"/>
      <c r="B3" s="119" t="str">
        <f>IFERROR(VLOOKUP(D3,DB!A:K,11,0),"")</f>
        <v/>
      </c>
      <c r="C3" s="120"/>
      <c r="D3" s="119"/>
      <c r="E3" s="106"/>
      <c r="F3" s="121"/>
      <c r="G3" s="72">
        <f ca="1">IFERROR(NOW()-F3,"-")</f>
        <v>45990.599797916664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45990.599797916664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45990.599797916664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45990.599797916664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45990.599797916664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45990.599797916664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45990.599797916664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45990.599797916664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45990.599797916664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45990.599797916664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45990.599797916664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45990.599797916664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45990.599797916664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45990.599797916664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45990.599797916664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45990.599797916664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45990.599797916664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45990.599797916664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45990.599797916664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45990.599797916664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45990.599797916664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45990.599797916664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45990.599797916664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45990.599797916664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45990.599797916664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45990.599797916664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45990.599797916664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45990.599797916664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45990.599797916664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45990.599797916664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45990.599797916664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45990.599797916664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45990.599797916664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45990.599797916664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45990.599797916664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45990.599797916664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45990.599797916664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45990.599797916664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45990.599797916664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45990.599797916664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45990.599797916664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45990.599797916664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45990.599797916664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45990.599797916664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45990.599797916664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45990.599797916664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45990.599797916664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45990.599797916664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45990.599797916664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45990.599797916664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45990.599797916664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45990.599797916664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45990.599797916664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45990.599797916664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45990.599797916664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45990.599797916664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45990.599797916664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45990.599797916664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45990.599797916664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45990.599797916664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45990.599797916664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45990.599797916664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45990.599797916664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45990.599797916664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45990.599797916664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45990.599797916664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45990.599797916664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45990.599797916664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45990.599797916664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45990.599797916664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45990.599797916664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45990.599797916664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45990.599797916664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45990.599797916664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45990.599797916664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45990.599797916664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45990.599797916664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45990.599797916664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45990.599797916664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45990.599797916664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45990.599797916664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45990.599797916664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45990.599797916664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45990.599797916664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45990.599797916664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45990.599797916664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45990.599797916664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45990.599797916664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45990.599797916664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45990.599797916664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45990.599797916664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45990.599797916664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45990.599797916664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45990.599797916664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45990.599797916664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45990.599797916664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45990.599797916664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45990.599797916664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45990.599797916664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45990.599797916664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45990.599797916664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45990.599797916664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45990.599797916664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45990.599797916664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45990.599797916664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45990.599797916664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45990.599797916664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45990.599797916664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45990.599797916664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45990.599797916664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45990.599797916664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45990.599797916664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45990.599797916664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45990.599797916664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45990.599797916664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45990.599797916664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45990.599797916664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45990.599797916664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45990.599797916664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45990.599797916664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45990.599797916664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45990.599797916664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45990.599797916664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45990.599797916664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45990.599797916664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45990.599797916664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45990.599797916664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45990.599797916664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45990.599797916664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45990.599797916664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45990.599797916664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45990.599797916664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45990.599797916664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45990.599797916664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45990.599797916664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45990.599797916664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45990.599797916664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45990.599797916664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45990.599797916664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45990.599797916664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45990.599797916664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45990.599797916664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45990.599797916664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45990.599797916664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45990.599797916664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45990.599797916664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45990.599797916664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45990.599797916664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45990.599797916664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45990.599797916664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45990.599797916664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45990.599797916664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45990.599797916664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45990.599797916664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45990.599797916664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45990.599797916664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45990.599797916664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45990.599797916664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45990.599797916664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45990.599797916664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45990.599797916664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45990.599797916664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45990.599797916664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45990.599797916664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45990.599797916664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45990.599797916664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45990.599797916664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45990.599797916664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45990.599797916664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45990.599797916664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45990.599797916664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45990.599797916664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45990.599797916664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45990.599797916664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45990.599797916664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45990.599797916664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45990.599797916664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45990.599797916664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45990.599797916664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45990.599797916664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45990.599797916664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45990.599797916664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45990.599797916664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45990.599797916664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45990.599797916664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45990.599797916664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45990.599797916664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45990.599797916664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45990.599797916664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45990.599797916664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45990.599797916664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45990.599797916664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45990.599797916664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45990.599797916664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45990.599797916664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45990.599797916664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45990.599797916664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45990.599797916664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45990.599797916664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45990.599797916664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45990.599797916664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45990.599797916664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45990.599797916664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45990.599797916664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45990.599797916664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45990.599797916664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45990.599797916664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45990.599797916664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45990.599797916664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45990.599797916664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45990.599797916664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45990.599797916664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45990.599797916664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45990.599797916664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45990.599797916664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45990.599797916664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45990.599797916664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45990.599797916664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45990.599797916664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45990.599797916664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45990.599797916664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45990.599797916664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45990.599797916664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45990.599797916664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45990.599797916664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45990.599797916664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45990.599797916664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45990.599797916664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45990.599797916664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45990.599797916664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45990.599797916664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45990.599797916664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45990.599797916664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45990.599797916664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45990.599797916664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45990.599797916664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45990.599797916664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45990.599797916664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45990.599797916664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45990.599797916664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45990.599797916664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45990.599797916664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45990.599797916664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45990.599797916664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45990.599797916664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45990.599797916664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45990.599797916664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45990.599797916664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45990.599797916664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45990.599797916664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45990.599797916664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45990.599797916664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45990.599797916664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45990.599797916664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45990.599797916664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45990.599797916664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45990.599797916664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45990.599797916664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45990.599797916664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45990.599797916664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45990.599797916664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45990.599797916664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45990.599797916664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45990.599797916664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45990.599797916664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45990.599797916664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45990.599797916664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45990.599797916664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45990.599797916664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45990.599797916664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45990.599797916664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45990.599797916664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45990.599797916664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45990.599797916664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45990.599797916664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45990.599797916664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45990.599797916664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45990.599797916664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45990.599797916664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45990.599797916664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45990.599797916664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45990.599797916664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45990.599797916664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45990.599797916664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45990.599797916664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45990.599797916664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45990.599797916664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45990.599797916664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45990.599797916664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45990.599797916664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45990.599797916664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45990.599797916664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45990.599797916664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45990.599797916664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45990.599797916664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45990.599797916664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45990.599797916664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45990.599797916664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45990.599797916664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45990.599797916664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45990.599797916664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45990.599797916664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45990.599797916664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45990.599797916664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45990.599797916664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45990.599797916664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45990.599797916664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45990.599797916664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45990.599797916664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45990.599797916664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45990.599797916664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45990.599797916664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45990.599797916664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45990.599797916664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45990.599797916664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45990.599797916664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45990.599797916664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45990.599797916664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45990.599797916664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45990.599797916664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45990.599797916664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45990.599797916664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45990.599797916664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45990.599797916664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45990.599797916664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45990.599797916664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45990.599797916664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45990.599797916664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45990.599797916664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45990.599797916664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45990.599797916664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45990.599797916664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45990.599797916664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45990.599797916664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45990.599797916664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45990.599797916664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45990.599797916664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45990.599797916664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45990.599797916664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45990.599797916664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45990.599797916664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45990.599797916664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45990.599797916664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45990.599797916664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45990.599797916664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45990.599797916664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45990.599797916664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45990.599797916664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45990.599797916664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45990.599797916664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45990.599797916664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45990.599797916664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45990.599797916664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45990.599797916664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45990.599797916664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45990.599797916664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45990.599797916664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45990.599797916664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45990.599797916664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45990.599797916664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45990.599797916664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45990.599797916664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45990.599797916664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45990.599797916664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45990.599797916664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45990.599797916664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45990.599797916664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45990.599797916664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45990.599797916664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45990.599797916664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45990.599797916664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45990.599797916664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45990.599797916664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45990.599797916664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45990.599797916664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45990.599797916664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45990.599797916664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45990.599797916664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45990.599797916664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45990.599797916664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45990.599797916664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45990.599797916664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45990.599797916664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45990.599797916664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45990.599797916664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45990.599797916664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45990.599797916664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45990.599797916664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45990.599797916664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45990.599797916664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45990.599797916664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45990.599797916664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45990.599797916664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45990.599797916664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45990.599797916664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45990.599797916664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45990.599797916664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45990.599797916664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45990.599797916664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45990.599797916664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45990.599797916664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45990.599797916664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45990.599797916664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45990.599797916664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45990.599797916664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45990.599797916664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45990.599797916664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45990.599797916664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45990.599797916664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45990.599797916664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45990.599797916664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45990.599797916664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45990.599797916664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45990.599797916664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45990.599797916664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45990.599797916664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45990.599797916664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45990.599797916664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45990.599797916664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45990.599797916664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45990.599797916664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45990.599797916664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45990.599797916664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45990.599797916664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45990.599797916664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45990.599797916664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45990.599797916664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45990.599797916664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45990.599797916664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45990.599797916664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45990.599797916664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45990.599797916664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45990.599797916664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45990.599797916664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45990.599797916664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45990.599797916664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45990.599797916664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45990.599797916664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45990.599797916664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45990.599797916664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45990.599797916664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45990.599797916664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45990.599797916664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45990.599797916664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45990.599797916664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45990.599797916664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45990.599797916664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45990.599797916664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45990.599797916664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45990.599797916664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45990.599797916664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45990.599797916664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45990.599797916664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45990.599797916664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45990.599797916664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45990.599797916664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45990.599797916664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45990.599797916664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45990.599797916664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45990.599797916664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45990.599797916664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45990.599797916664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45990.599797916664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45990.599797916664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45990.599797916664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45990.599797916664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45990.599797916664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45990.599797916664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45990.599797916664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45990.599797916664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45990.599797916664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45990.599797916664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45990.599797916664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45990.599797916664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45990.599797916664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45990.599797916664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45990.599797916664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45990.599797916664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45990.599797916664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45990.599797916664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45990.599797916664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45990.599797916664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45990.599797916664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45990.599797916664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45990.599797916664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45990.599797916664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45990.599797916664</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45990.599797916664</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45990.599797916664</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2025-11-29T11:24:33Z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