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877" documentId="13_ncr:1_{F6CB121F-512D-4AA6-A0C1-0FB36C537598}" xr6:coauthVersionLast="47" xr6:coauthVersionMax="47" xr10:uidLastSave="{89DB5BB4-25D5-453F-A25E-2019B5B34600}"/>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5" i="4" l="1"/>
  <c r="B3" i="4"/>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<sst xmlns="http://schemas.openxmlformats.org/spreadsheetml/2006/main" count="179035" uniqueCount="39110">
  <si>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</si>
  <si>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</si>
  <si>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</si>
  <si>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</si>
  <si>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</si>
  <si>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</si>
  <si>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</si>
  <si>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</si>
  <si>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</si>
  <si>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</si>
  <si>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</si>
  <si>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</si>
  <si>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</si>
  <si>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</si>
  <si>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</si>
  <si>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</si>
  <si>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</si>
  <si>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</si>
  <si>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</si>
  <si>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</si>
  <si>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</si>
  <si>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</si>
  <si>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</si>
  <si>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</si>
  <si>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</si>
  <si>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</si>
  <si>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</si>
  <si>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</si>
  <si>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</si>
  <si>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</si>
  <si>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</si>
  <si>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</si>
  <si>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</si>
  <si>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</si>
  <si>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</si>
  <si>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</si>
  <si>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</si>
  <si>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</si>
  <si>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</si>
  <si>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</si>
  <si>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</si>
  <si>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</si>
  <si>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</si>
  <si>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</si>
  <si>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</si>
  <si>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</si>
  <si>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</si>
  <si>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</si>
  <si>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</si>
  <si>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</si>
  <si>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</si>
  <si>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</si>
  <si>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</si>
  <si>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</si>
  <si>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</si>
  <si>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</si>
  <si>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</si>
  <si>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</si>
  <si>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</si>
  <si>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</si>
  <si>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</si>
  <si>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</si>
  <si>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</si>
  <si>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</si>
  <si>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</si>
  <si>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</si>
  <si>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</si>
  <si>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</si>
  <si>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</si>
  <si>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</si>
  <si>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</si>
  <si>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</si>
  <si>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</si>
  <si>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</si>
  <si>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</si>
  <si>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</si>
  <si>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</si>
  <si>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</si>
  <si>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</si>
  <si>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</si>
  <si>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</si>
  <si>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</si>
  <si>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</si>
  <si>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</si>
  <si>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</si>
  <si>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</si>
  <si>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</si>
  <si>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</si>
  <si>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</si>
  <si>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</si>
  <si>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</si>
  <si>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</si>
  <si>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</si>
  <si>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</si>
  <si>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</si>
  <si>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</si>
  <si>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</si>
  <si>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</si>
  <si>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</si>
  <si>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</si>
  <si>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</si>
  <si>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</si>
  <si>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</si>
  <si>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</si>
  <si>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</si>
  <si>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</si>
  <si>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</si>
  <si>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</si>
  <si>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</si>
  <si>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</si>
  <si>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</si>
  <si>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</si>
  <si>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</si>
  <si>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</si>
  <si>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</si>
  <si>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</si>
  <si>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</si>
  <si>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</si>
  <si>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</si>
  <si>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</si>
  <si>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</si>
  <si>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</si>
  <si>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</si>
  <si>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</si>
  <si>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</si>
  <si>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</si>
  <si>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</si>
  <si>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</si>
  <si>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</si>
  <si>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</si>
  <si>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</si>
  <si>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</si>
  <si>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</si>
  <si>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</si>
  <si>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</si>
  <si>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</si>
  <si>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</si>
  <si>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</si>
  <si>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</si>
  <si>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</si>
  <si>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</si>
  <si>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</si>
  <si>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</si>
  <si>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</si>
  <si>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</si>
  <si>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</si>
  <si>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</si>
  <si>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</si>
  <si>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</si>
  <si>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</si>
  <si>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</si>
  <si>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</si>
  <si>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</si>
  <si>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</si>
  <si>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</si>
  <si>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</si>
  <si>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</si>
  <si>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</si>
  <si>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</si>
  <si>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</si>
  <si>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</si>
  <si>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</si>
  <si>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</si>
  <si>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</si>
  <si>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</si>
  <si>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</si>
  <si>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</si>
  <si>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</si>
  <si>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</si>
  <si>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</si>
  <si>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</si>
  <si>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</si>
  <si>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</si>
  <si>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</si>
  <si>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</si>
  <si>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</si>
  <si>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</si>
  <si>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</si>
  <si>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</si>
  <si>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</si>
  <si>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</si>
  <si>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</si>
  <si>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</si>
  <si>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</si>
  <si>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</si>
  <si>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</si>
  <si>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</si>
  <si>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</si>
  <si>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</si>
  <si>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</si>
  <si>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</si>
  <si>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</si>
  <si>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</si>
  <si>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</si>
  <si>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</si>
  <si>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</si>
  <si>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</si>
  <si>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</si>
  <si>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</si>
  <si>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</si>
  <si>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</si>
  <si>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</si>
  <si>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</si>
  <si>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</si>
  <si>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</si>
  <si>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</si>
  <si>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</si>
  <si>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</si>
  <si>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</si>
  <si>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</si>
  <si>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</si>
  <si>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</si>
  <si>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</si>
  <si>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</si>
  <si>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</si>
  <si>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</si>
  <si>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</si>
  <si>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</si>
  <si>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</si>
  <si>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</si>
  <si>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</si>
  <si>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</si>
  <si>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</si>
  <si>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</si>
  <si>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</si>
  <si>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</si>
  <si>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</si>
  <si>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</si>
  <si>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</si>
  <si>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</si>
  <si>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</si>
  <si>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</si>
  <si>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</si>
  <si>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</si>
  <si>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</si>
  <si>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</si>
  <si>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</si>
  <si>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</si>
  <si>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</si>
  <si>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</si>
  <si>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</si>
  <si>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</si>
  <si>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</si>
  <si>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</si>
  <si>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</si>
  <si>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</si>
  <si>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</si>
  <si>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</si>
  <si>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</si>
  <si>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</si>
  <si>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</si>
  <si>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</si>
  <si>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</si>
  <si>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</si>
  <si>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</si>
  <si>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</si>
  <si>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</si>
  <si>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</si>
  <si>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</si>
  <si>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</si>
  <si>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</si>
  <si>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</si>
  <si>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</si>
  <si>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</si>
  <si>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</si>
  <si>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</si>
  <si>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</si>
  <si>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</si>
  <si>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</si>
  <si>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</si>
  <si>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</si>
  <si>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</si>
  <si>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</si>
  <si>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</si>
  <si>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</si>
  <si>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</si>
  <si>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</si>
  <si>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</si>
  <si>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</si>
  <si>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</si>
  <si>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</si>
  <si>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</si>
  <si>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</si>
  <si>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</si>
  <si>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</si>
  <si>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</si>
  <si>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</si>
  <si>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</si>
  <si>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</si>
  <si>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</si>
  <si>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</si>
  <si>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</si>
  <si>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</si>
  <si>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</si>
  <si>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</si>
  <si>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</si>
  <si>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</si>
  <si>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</si>
  <si>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</si>
  <si>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</si>
  <si>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</si>
  <si>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</si>
  <si>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</si>
  <si>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</si>
  <si>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</si>
  <si>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</si>
  <si>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</si>
  <si>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</si>
  <si>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</si>
  <si>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</si>
  <si>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</si>
  <si>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</si>
  <si>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</si>
  <si>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</si>
  <si>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</si>
  <si>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</si>
  <si>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</si>
  <si>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</si>
  <si>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</si>
  <si>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</si>
  <si>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</si>
  <si>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</si>
  <si>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</si>
  <si>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</si>
  <si>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</si>
  <si>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</si>
  <si>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</si>
  <si>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</si>
  <si>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</si>
  <si>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</si>
  <si>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</si>
  <si>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</si>
  <si>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</si>
  <si>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</si>
  <si>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</si>
  <si>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</si>
  <si>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</si>
  <si>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</si>
  <si>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</si>
  <si>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</si>
  <si>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</si>
  <si>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</si>
  <si>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</si>
  <si>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</si>
  <si>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</si>
  <si>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</si>
  <si>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</si>
  <si>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</si>
  <si>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</si>
  <si>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</si>
  <si>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</si>
  <si>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</si>
  <si>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</si>
  <si>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</si>
  <si>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</si>
  <si>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</si>
  <si>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</si>
  <si>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</si>
  <si>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</si>
  <si>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</si>
  <si>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</si>
  <si>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</si>
  <si>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</si>
  <si>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</si>
  <si>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</si>
  <si>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</si>
  <si>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</si>
  <si>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</si>
  <si>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</si>
  <si>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</si>
  <si>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</si>
  <si>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</si>
  <si>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</si>
  <si>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</si>
  <si>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</si>
  <si>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</si>
  <si>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</si>
  <si>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</si>
  <si>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</si>
  <si>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</si>
  <si>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</si>
  <si>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</si>
  <si>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</si>
  <si>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</si>
  <si>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</si>
  <si>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</si>
  <si>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</si>
  <si>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</si>
  <si>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</si>
  <si>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</si>
  <si>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</si>
  <si>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</si>
  <si>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</si>
  <si>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</si>
  <si>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</si>
  <si>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</si>
  <si>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</si>
  <si>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</si>
  <si>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</si>
  <si>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</si>
  <si>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</si>
  <si>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</si>
  <si>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</si>
  <si>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</si>
  <si>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</si>
  <si>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</si>
  <si>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</si>
  <si>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</si>
  <si>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</si>
  <si>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</si>
  <si>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</si>
  <si>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</si>
  <si>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</si>
  <si>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</si>
  <si>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</si>
  <si>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</si>
  <si>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</si>
  <si>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</si>
  <si>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</si>
  <si>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</si>
  <si>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</si>
  <si>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</si>
  <si>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</si>
  <si>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</si>
  <si>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</si>
  <si>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</si>
  <si>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</si>
  <si>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</si>
  <si>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</si>
  <si>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</si>
  <si>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</si>
  <si>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</si>
  <si>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</si>
  <si>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</si>
  <si>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</si>
  <si>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</si>
  <si>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</si>
  <si>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</si>
  <si>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</si>
  <si>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</si>
  <si>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</si>
  <si>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</si>
  <si>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</si>
  <si>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</si>
  <si>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</si>
  <si>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</si>
  <si>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</si>
  <si>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</si>
  <si>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</si>
  <si>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</si>
  <si>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</si>
  <si>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</si>
  <si>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</si>
  <si>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</si>
  <si>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</si>
  <si>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</si>
  <si>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</si>
  <si>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</si>
  <si>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</si>
  <si>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</si>
  <si>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</si>
  <si>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</si>
  <si>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</si>
  <si>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</si>
  <si>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</si>
  <si>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</si>
  <si>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</si>
  <si>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</si>
  <si>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</si>
  <si>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</si>
  <si>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</si>
  <si>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</si>
  <si>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</si>
  <si>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</si>
  <si>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</si>
  <si>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</si>
  <si>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</si>
  <si>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</si>
  <si>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</si>
  <si>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</si>
  <si>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</si>
  <si>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</si>
  <si>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</si>
  <si>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</si>
  <si>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</si>
  <si>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</si>
  <si>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</si>
  <si>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</si>
  <si>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</si>
  <si>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</si>
  <si>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</si>
  <si>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</si>
  <si>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</si>
  <si>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</si>
  <si>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</si>
  <si>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</si>
  <si>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</si>
  <si>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</si>
  <si>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</si>
  <si>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</si>
  <si>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</si>
  <si>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</si>
  <si>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</si>
  <si>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</si>
  <si>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</si>
  <si>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</si>
  <si>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</si>
  <si>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</si>
  <si>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</si>
  <si>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</si>
  <si>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</si>
  <si>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</si>
  <si>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</si>
  <si>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</si>
  <si>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</si>
  <si>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</si>
  <si>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</si>
  <si>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</si>
  <si>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</si>
  <si>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</si>
  <si>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</si>
  <si>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</si>
  <si>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</si>
  <si>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</si>
  <si>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</si>
  <si>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</si>
  <si>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</si>
  <si>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</si>
  <si>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</si>
  <si>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</si>
  <si>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</si>
  <si>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</si>
  <si>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</si>
  <si>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</si>
  <si>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</si>
  <si>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</si>
  <si>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</si>
  <si>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</si>
  <si>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</si>
  <si>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</si>
  <si>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</si>
  <si>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</si>
  <si>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</si>
  <si>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</si>
  <si>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</si>
  <si>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</si>
  <si>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</si>
  <si>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</si>
  <si>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</si>
  <si>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</si>
  <si>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</si>
  <si>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</si>
  <si>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</si>
  <si>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</si>
  <si>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</si>
  <si>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</si>
  <si>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</si>
  <si>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</si>
  <si>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</si>
  <si>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</si>
  <si>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</si>
  <si>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</si>
  <si>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</si>
  <si>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</si>
  <si>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</si>
  <si>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</si>
  <si>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</si>
  <si>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</si>
  <si>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</si>
  <si>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</si>
  <si>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</si>
  <si>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</si>
  <si>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</si>
  <si>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</si>
  <si>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</si>
  <si>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</si>
  <si>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</si>
  <si>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</si>
  <si>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</si>
  <si>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</si>
  <si>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</si>
  <si>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</si>
  <si>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</si>
  <si>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</si>
  <si>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</si>
  <si>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</si>
  <si>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</si>
  <si>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</si>
  <si>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</si>
  <si>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</si>
  <si>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</si>
  <si>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</si>
  <si>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</si>
  <si>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</si>
  <si>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</si>
  <si>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</si>
  <si>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</si>
  <si>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</si>
  <si>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</si>
  <si>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</si>
  <si>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</si>
  <si>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</si>
  <si>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</si>
  <si>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</si>
  <si>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</si>
  <si>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</si>
  <si>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</si>
  <si>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</si>
  <si>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</si>
  <si>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</si>
  <si>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</si>
  <si>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</si>
  <si>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</si>
  <si>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</si>
  <si>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</si>
  <si>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</si>
  <si>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</si>
  <si>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</si>
  <si>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</si>
  <si>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</si>
  <si>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</si>
  <si>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</si>
  <si>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</si>
  <si>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</si>
  <si>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</si>
  <si>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</si>
  <si>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</si>
  <si>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</si>
  <si>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</si>
  <si>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</si>
  <si>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</si>
  <si>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</si>
  <si>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</si>
  <si>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</si>
  <si>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</si>
  <si>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</si>
  <si>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</si>
  <si>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</si>
  <si>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</si>
  <si>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</si>
  <si>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</si>
  <si>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</si>
  <si>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</si>
  <si>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</si>
  <si>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</si>
  <si>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</si>
  <si>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</si>
  <si>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</si>
  <si>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</si>
  <si>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</si>
  <si>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</si>
  <si>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</si>
  <si>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</si>
  <si>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</si>
  <si>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</si>
  <si>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</si>
  <si>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</si>
  <si>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</si>
  <si>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</si>
  <si>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</si>
  <si>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</si>
  <si>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</si>
  <si>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</si>
  <si>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</si>
  <si>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</si>
  <si>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</si>
  <si>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</si>
  <si>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</si>
  <si>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</si>
  <si>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</si>
  <si>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</si>
  <si>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</si>
  <si>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</si>
  <si>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</si>
  <si>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</si>
  <si>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</si>
  <si>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</si>
  <si>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</si>
  <si>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</si>
  <si>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</si>
  <si>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</si>
  <si>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</si>
  <si>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</si>
  <si>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</si>
  <si>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</si>
  <si>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</si>
  <si>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</si>
  <si>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</si>
  <si>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</si>
  <si>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</si>
  <si>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</si>
  <si>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</si>
  <si>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</si>
  <si>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</si>
  <si>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</si>
  <si>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</si>
  <si>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</si>
  <si>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</si>
  <si>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</si>
  <si>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</si>
  <si>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</si>
  <si>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</si>
  <si>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</si>
  <si>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</si>
  <si>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</si>
  <si>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</si>
  <si>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</si>
  <si>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</si>
  <si>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</si>
  <si>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</si>
  <si>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</si>
  <si>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</si>
  <si>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</si>
  <si>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</si>
  <si>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</si>
  <si>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</si>
  <si>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</si>
  <si>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</si>
  <si>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</si>
  <si>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</si>
  <si>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</si>
  <si>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</si>
  <si>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</si>
  <si>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</si>
  <si>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</si>
  <si>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</si>
  <si>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</si>
  <si>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</si>
  <si>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</si>
  <si>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</si>
  <si>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</si>
  <si>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</si>
  <si>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</si>
  <si>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</si>
  <si>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</si>
  <si>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</si>
  <si>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</si>
  <si>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</si>
  <si>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</si>
  <si>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</si>
  <si>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</si>
  <si>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</si>
  <si>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</si>
  <si>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</si>
  <si>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</si>
  <si>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</si>
  <si>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</si>
  <si>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</si>
  <si>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</si>
  <si>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</si>
  <si>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</si>
  <si>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</si>
  <si>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</si>
  <si>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</si>
  <si>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</si>
  <si>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</si>
  <si>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</si>
  <si>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</si>
  <si>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</si>
  <si>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</si>
  <si>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</si>
  <si>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</si>
  <si>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</si>
  <si>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</si>
  <si>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</si>
  <si>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</si>
  <si>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</si>
  <si>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</si>
  <si>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</si>
  <si>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</si>
  <si>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</si>
  <si>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</si>
  <si>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</si>
  <si>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</si>
  <si>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</si>
  <si>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</si>
  <si>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</si>
  <si>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</si>
  <si>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</si>
  <si>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</si>
  <si>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</si>
  <si>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</si>
  <si>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</si>
  <si>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</si>
  <si>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</si>
  <si>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</si>
  <si>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</si>
  <si>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</si>
  <si>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</si>
  <si>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</si>
  <si>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</si>
  <si>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</si>
  <si>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</si>
  <si>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</si>
  <si>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</si>
  <si>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</si>
  <si>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</si>
  <si>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</si>
  <si>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</si>
  <si>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</si>
  <si>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</si>
  <si>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</si>
  <si>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</si>
  <si>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</si>
  <si>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</si>
  <si>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</si>
  <si>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</si>
  <si>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</si>
  <si>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</si>
  <si>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</si>
  <si>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</si>
  <si>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</si>
  <si>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</si>
  <si>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</si>
  <si>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</si>
  <si>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</si>
  <si>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</si>
  <si>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</si>
  <si>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</si>
  <si>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</si>
  <si>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</si>
  <si>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</si>
  <si>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</si>
  <si>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</si>
  <si>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</si>
  <si>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</si>
  <si>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</si>
  <si>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</si>
  <si>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</si>
  <si>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</si>
  <si>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</si>
  <si>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</si>
  <si>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</si>
  <si>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</si>
  <si>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</si>
  <si>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</si>
  <si>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</si>
  <si>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</si>
  <si>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</si>
  <si>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</si>
  <si>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</si>
  <si>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</si>
  <si>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</si>
  <si>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</si>
  <si>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</si>
  <si>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</si>
  <si>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</si>
  <si>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</si>
  <si>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</si>
  <si>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</si>
  <si>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</si>
  <si>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</si>
  <si>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</si>
  <si>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</si>
  <si>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</si>
  <si>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</si>
  <si>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</si>
  <si>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</si>
  <si>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</si>
  <si>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</si>
  <si>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</si>
  <si>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</si>
  <si>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</si>
  <si>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</si>
  <si>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</si>
  <si>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</si>
  <si>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</si>
  <si>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</si>
  <si>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</si>
  <si>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</si>
  <si>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</si>
  <si>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</si>
  <si>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</si>
  <si>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</si>
  <si>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</si>
  <si>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</si>
  <si>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</si>
  <si>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</si>
  <si>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</si>
  <si>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</si>
  <si>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</si>
  <si>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</si>
  <si>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</si>
  <si>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</si>
  <si>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</si>
  <si>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</si>
  <si>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</si>
  <si>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</si>
  <si>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</si>
  <si>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</si>
  <si>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</si>
  <si>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</si>
  <si>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</si>
  <si>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</si>
  <si>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</si>
  <si>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</si>
  <si>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</si>
  <si>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</si>
  <si>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</si>
  <si>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</si>
  <si>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</si>
  <si>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</si>
  <si>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</si>
  <si>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</si>
  <si>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</si>
  <si>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</si>
  <si>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</si>
  <si>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</si>
  <si>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</si>
  <si>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</si>
  <si>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</si>
  <si>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</si>
  <si>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</si>
  <si>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</si>
  <si>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</si>
  <si>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</si>
  <si>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</si>
  <si>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</si>
  <si>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</si>
  <si>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</si>
  <si>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</si>
  <si>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</si>
  <si>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</si>
  <si>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</si>
  <si>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</si>
  <si>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</si>
  <si>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</si>
  <si>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</si>
  <si>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</si>
  <si>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</si>
  <si>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</si>
  <si>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</si>
  <si>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</si>
  <si>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</si>
  <si>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</si>
  <si>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</si>
  <si>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</si>
  <si>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</si>
  <si>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</si>
  <si>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</si>
  <si>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</si>
  <si>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</si>
  <si>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</si>
  <si>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</si>
  <si>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</si>
  <si>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</si>
  <si>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</si>
  <si>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</si>
  <si>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</si>
  <si>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</si>
  <si>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</si>
  <si>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</si>
  <si>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</si>
  <si>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</si>
  <si>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</si>
  <si>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</si>
  <si>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</si>
  <si>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</si>
  <si>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</si>
  <si>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</si>
  <si>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</si>
  <si>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</si>
  <si>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</si>
  <si>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</si>
  <si>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</si>
  <si>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</si>
  <si>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</si>
  <si>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</si>
  <si>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</si>
  <si>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</si>
  <si>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</si>
  <si>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</si>
  <si>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</si>
  <si>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</si>
  <si>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</si>
  <si>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</si>
  <si>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</si>
  <si>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</si>
  <si>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</si>
  <si>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</si>
  <si>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</si>
  <si>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</si>
  <si>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</si>
  <si>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</si>
  <si>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</si>
  <si>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</si>
  <si>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</si>
  <si>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</si>
  <si>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</si>
  <si>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</si>
  <si>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</si>
  <si>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</si>
  <si>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</si>
  <si>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</si>
  <si>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</si>
  <si>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</si>
  <si>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</si>
  <si>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</si>
  <si>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</si>
  <si>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</si>
  <si>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</si>
  <si>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</si>
  <si>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</si>
  <si>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</si>
  <si>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</si>
  <si>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</si>
  <si>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</si>
  <si>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</si>
  <si>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</si>
  <si>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</si>
  <si>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</si>
  <si>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</si>
  <si>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</si>
  <si>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</si>
  <si>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</si>
  <si>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</si>
  <si>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</si>
  <si>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</si>
  <si>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</si>
  <si>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</si>
  <si>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</si>
  <si>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</si>
  <si>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</si>
  <si>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</si>
  <si>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</si>
  <si>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</si>
  <si>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</si>
  <si>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</si>
  <si>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</si>
  <si>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</si>
  <si>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</si>
  <si>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</si>
  <si>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</si>
  <si>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</si>
  <si>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</si>
  <si>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</si>
  <si>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</si>
  <si>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</si>
  <si>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</si>
  <si>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</si>
  <si>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</si>
  <si>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</si>
  <si>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</si>
  <si>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</si>
  <si>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</si>
  <si>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</si>
  <si>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</si>
  <si>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</si>
  <si>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</si>
  <si>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</si>
  <si>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</si>
  <si>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</si>
  <si>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</si>
  <si>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</si>
  <si>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</si>
  <si>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</si>
  <si>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</si>
  <si>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</si>
  <si>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</si>
  <si>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</si>
  <si>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</si>
  <si>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</si>
  <si>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</si>
  <si>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</si>
  <si>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</si>
  <si>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</si>
  <si>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</si>
  <si>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</si>
  <si>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</si>
  <si>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</si>
  <si>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</si>
  <si>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</si>
  <si>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</si>
  <si>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</si>
  <si>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</si>
  <si>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</si>
  <si>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</si>
  <si>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</si>
  <si>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</si>
  <si>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</si>
  <si>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</si>
  <si>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</si>
  <si>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</si>
  <si>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</si>
  <si>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</si>
  <si>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</si>
  <si>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</si>
  <si>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</si>
  <si>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</si>
  <si>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</si>
  <si>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</si>
  <si>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</si>
  <si>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</si>
  <si>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</si>
  <si>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</si>
  <si>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</si>
  <si>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</si>
  <si>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</si>
  <si>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</si>
  <si>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</si>
  <si>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</si>
  <si>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</si>
  <si>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</si>
  <si>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</si>
  <si>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</si>
  <si>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</si>
  <si>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</si>
  <si>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</si>
  <si>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</si>
  <si>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</si>
  <si>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</si>
  <si>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</si>
  <si>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</si>
  <si>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</si>
  <si>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</si>
  <si>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</si>
  <si>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</si>
  <si>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</si>
  <si>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</si>
  <si>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</si>
  <si>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</si>
  <si>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</si>
  <si>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</si>
  <si>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</si>
  <si>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</si>
  <si>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</si>
  <si>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</si>
  <si>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</si>
  <si>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</si>
  <si>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</si>
  <si>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</si>
  <si>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</si>
  <si>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</si>
  <si>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</si>
  <si>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</si>
  <si>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</si>
  <si>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</si>
  <si>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</si>
  <si>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</si>
  <si>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</si>
  <si>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</si>
  <si>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</si>
  <si>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</si>
  <si>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</si>
  <si>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</si>
  <si>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</si>
  <si>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</si>
  <si>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</si>
  <si>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</si>
  <si>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</si>
  <si>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</si>
  <si>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</si>
  <si>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</si>
  <si>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</si>
  <si>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</si>
  <si>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</si>
  <si>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</si>
  <si>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</si>
  <si>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</si>
  <si>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</si>
  <si>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</si>
  <si>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</si>
  <si>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</si>
  <si>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</si>
  <si>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</si>
  <si>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</si>
  <si>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</si>
  <si>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</si>
  <si>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</si>
  <si>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</si>
  <si>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</si>
  <si>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</si>
  <si>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</si>
  <si>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</si>
  <si>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</si>
  <si>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</si>
  <si>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</si>
  <si>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</si>
  <si>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</si>
  <si>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</si>
  <si>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</si>
  <si>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</si>
  <si>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</si>
  <si>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</si>
  <si>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</si>
  <si>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</si>
  <si>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</si>
  <si>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</si>
  <si>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</si>
  <si>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</si>
  <si>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</si>
  <si>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</si>
  <si>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</si>
  <si>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</si>
  <si>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</si>
  <si>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</si>
  <si>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</si>
  <si>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</si>
  <si>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</si>
  <si>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</si>
  <si>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</si>
  <si>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</si>
  <si>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</si>
  <si>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</si>
  <si>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</si>
  <si>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</si>
  <si>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</si>
  <si>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</si>
  <si>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</si>
  <si>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</si>
  <si>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</si>
  <si>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</si>
  <si>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</si>
  <si>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</si>
  <si>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</si>
  <si>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</si>
  <si>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</si>
  <si>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</si>
  <si>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</si>
  <si>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</si>
  <si>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</si>
  <si>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</si>
  <si>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</si>
  <si>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</si>
  <si>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</si>
  <si>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</si>
  <si>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</si>
  <si>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</si>
  <si>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</si>
  <si>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</si>
  <si>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</si>
  <si>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</si>
  <si>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</si>
  <si>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</si>
  <si>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</si>
  <si>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</si>
  <si>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</si>
  <si>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</si>
  <si>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</si>
  <si>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</si>
  <si>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</si>
  <si>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</si>
  <si>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</si>
  <si>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</si>
  <si>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</si>
  <si>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</si>
  <si>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</si>
  <si>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</si>
  <si>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</si>
  <si>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</si>
  <si>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</si>
  <si>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</si>
  <si>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</si>
  <si>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</si>
  <si>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</si>
  <si>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</si>
  <si>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</si>
  <si>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</si>
  <si>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</si>
  <si>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</si>
  <si>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</si>
  <si>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</si>
  <si>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</si>
  <si>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</si>
  <si>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</si>
  <si>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</si>
  <si>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</si>
  <si>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</si>
  <si>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</si>
  <si>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</si>
  <si>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</si>
  <si>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</si>
  <si>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</si>
  <si>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</si>
  <si>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</si>
  <si>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</si>
  <si>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</si>
  <si>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</si>
  <si>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</si>
  <si>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</si>
  <si>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</si>
  <si>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</si>
  <si>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</si>
  <si>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</si>
  <si>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</si>
  <si>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</si>
  <si>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</si>
  <si>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</si>
  <si>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</si>
  <si>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</si>
  <si>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</si>
  <si>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</si>
  <si>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</si>
  <si>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</si>
  <si>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</si>
  <si>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</si>
  <si>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</si>
  <si>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</si>
  <si>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</si>
  <si>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</si>
  <si>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</si>
  <si>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</si>
  <si>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</si>
  <si>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</si>
  <si>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</si>
  <si>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</si>
  <si>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</si>
  <si>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</si>
  <si>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</si>
  <si>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</si>
  <si>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</si>
  <si>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</si>
  <si>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</si>
  <si>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</si>
  <si>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</si>
  <si>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</si>
  <si>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</si>
  <si>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</si>
  <si>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</si>
  <si>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</si>
  <si>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</si>
  <si>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</si>
  <si>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</si>
  <si>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</si>
  <si>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</si>
  <si>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</si>
  <si>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</si>
  <si>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</si>
  <si>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</si>
  <si>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</si>
  <si>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</si>
  <si>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</si>
  <si>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</si>
  <si>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</si>
  <si>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</si>
  <si>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</si>
  <si>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</si>
  <si>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</si>
  <si>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</si>
  <si>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</si>
  <si>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</si>
  <si>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</si>
  <si>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</si>
  <si>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</si>
  <si>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</si>
  <si>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</si>
  <si>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</si>
  <si>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</si>
  <si>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</si>
  <si>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</si>
  <si>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</si>
  <si>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</si>
  <si>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</si>
  <si>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</si>
  <si>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</si>
  <si>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</si>
  <si>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</si>
  <si>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</si>
  <si>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</si>
  <si>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</si>
  <si>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</si>
  <si>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</si>
  <si>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</si>
  <si>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</si>
  <si>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</si>
  <si>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</si>
  <si>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</si>
  <si>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</si>
  <si>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</si>
  <si>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</si>
  <si>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</si>
  <si>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</si>
  <si>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</si>
  <si>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</si>
  <si>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</si>
  <si>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</si>
  <si>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</si>
  <si>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</si>
  <si>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</si>
  <si>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</si>
  <si>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</si>
  <si>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</si>
  <si>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</si>
  <si>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</si>
  <si>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</si>
  <si>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</si>
  <si>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</si>
  <si>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</si>
  <si>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</si>
  <si>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</si>
  <si>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</si>
  <si>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</si>
  <si>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</si>
  <si>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</si>
  <si>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</si>
  <si>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</si>
  <si>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</si>
  <si>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</si>
  <si>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</si>
  <si>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</si>
  <si>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</si>
  <si>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</si>
  <si>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</si>
  <si>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</si>
  <si>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</si>
  <si>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</si>
  <si>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</si>
  <si>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</si>
  <si>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</si>
  <si>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</si>
  <si>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</si>
  <si>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</si>
  <si>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</si>
  <si>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</si>
  <si>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</si>
  <si>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</si>
  <si>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</si>
  <si>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</si>
  <si>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</si>
  <si>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</si>
  <si>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</si>
  <si>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</si>
  <si>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</si>
  <si>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</si>
  <si>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</si>
  <si>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</si>
  <si>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</si>
  <si>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</si>
  <si>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</si>
  <si>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</si>
  <si>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</si>
  <si>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</si>
  <si>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</si>
  <si>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</si>
  <si>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</si>
  <si>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</si>
  <si>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</si>
  <si>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</si>
  <si>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</si>
  <si>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</si>
  <si>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</si>
  <si>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</si>
  <si>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</si>
  <si>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</si>
  <si>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</si>
  <si>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</si>
  <si>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</si>
  <si>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</si>
  <si>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</si>
  <si>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</si>
  <si>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</si>
  <si>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</si>
  <si>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</si>
  <si>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</si>
  <si>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</si>
  <si>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</si>
  <si>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</si>
  <si>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</si>
  <si>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</si>
  <si>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</si>
  <si>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</si>
  <si>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</si>
  <si>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</si>
  <si>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</si>
  <si>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</si>
  <si>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</si>
  <si>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</si>
  <si>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</si>
  <si>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</si>
  <si>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</si>
  <si>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</si>
  <si>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</si>
  <si>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</si>
  <si>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</si>
  <si>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</si>
  <si>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</si>
  <si>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</si>
  <si>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</si>
  <si>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</si>
  <si>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</si>
  <si>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</si>
  <si>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</si>
  <si>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</si>
  <si>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</si>
  <si>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</si>
  <si>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</si>
  <si>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</si>
  <si>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</si>
  <si>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</si>
  <si>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</si>
  <si>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</si>
  <si>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</si>
  <si>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</si>
  <si>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</si>
  <si>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</si>
  <si>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</si>
  <si>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</si>
  <si>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</si>
  <si>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</si>
  <si>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</si>
  <si>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</si>
  <si>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</si>
  <si>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</si>
  <si>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</si>
  <si>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</si>
  <si>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</si>
  <si>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</si>
  <si>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</si>
  <si>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</si>
  <si>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</si>
  <si>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</si>
  <si>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</si>
  <si>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</si>
  <si>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</si>
  <si>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</si>
  <si>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</si>
  <si>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</si>
  <si>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</si>
  <si>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</si>
  <si>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</si>
  <si>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</si>
  <si>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</si>
  <si>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</si>
  <si>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</si>
  <si>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</si>
  <si>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</si>
  <si>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</si>
  <si>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</si>
  <si>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</si>
  <si>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</si>
  <si>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</si>
  <si>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</si>
  <si>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</si>
  <si>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</si>
  <si>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</si>
  <si>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</si>
  <si>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</si>
  <si>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</si>
  <si>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</si>
  <si>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</si>
  <si>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</si>
  <si>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</si>
  <si>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</si>
  <si>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</si>
  <si>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</si>
  <si>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</si>
  <si>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</si>
  <si>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</si>
  <si>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</si>
  <si>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</si>
  <si>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</si>
  <si>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</si>
  <si>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</si>
  <si>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</si>
  <si>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</si>
  <si>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</si>
  <si>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</si>
  <si>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</si>
  <si>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</si>
  <si>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</si>
  <si>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</si>
  <si>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</si>
  <si>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</si>
  <si>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</si>
  <si>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</si>
  <si>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</si>
  <si>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</si>
  <si>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</si>
  <si>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</si>
  <si>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</si>
  <si>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</si>
  <si>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</si>
  <si>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</si>
  <si>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</si>
  <si>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</si>
  <si>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</si>
  <si>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</si>
  <si>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</si>
  <si>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</si>
  <si>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</si>
  <si>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</si>
  <si>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</si>
  <si>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</si>
  <si>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</si>
  <si>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</si>
  <si>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</si>
  <si>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</si>
  <si>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</si>
  <si>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</si>
  <si>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</si>
  <si>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</si>
  <si>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</si>
  <si>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</si>
  <si>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</si>
  <si>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</si>
  <si>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</si>
  <si>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</si>
  <si>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</si>
  <si>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</si>
  <si>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</si>
  <si>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</si>
  <si>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</si>
  <si>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</si>
  <si>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</si>
  <si>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</si>
  <si>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</si>
  <si>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</si>
  <si>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</si>
  <si>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</si>
  <si>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</si>
  <si>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</si>
  <si>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</si>
  <si>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</si>
  <si>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</si>
  <si>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</si>
  <si>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</si>
  <si>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</si>
  <si>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</si>
  <si>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</si>
  <si>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</si>
  <si>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</si>
  <si>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</si>
  <si>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</si>
  <si>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</si>
  <si>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</si>
  <si>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</si>
  <si>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</si>
  <si>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</si>
  <si>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</si>
  <si>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</si>
  <si>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</si>
  <si>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</si>
  <si>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</si>
  <si>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</si>
  <si>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</si>
  <si>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</si>
  <si>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</si>
  <si>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</si>
  <si>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</si>
  <si>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</si>
  <si>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</si>
  <si>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</si>
  <si>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</si>
  <si>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</si>
  <si>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</si>
  <si>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</si>
  <si>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</si>
  <si>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</si>
  <si>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</si>
  <si>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</si>
  <si>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</si>
  <si>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</si>
  <si>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</si>
  <si>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</si>
  <si>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</si>
  <si>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</si>
  <si>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</si>
  <si>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</si>
  <si>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</si>
  <si>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</si>
  <si>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</si>
  <si>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</si>
  <si>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</si>
  <si>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</si>
  <si>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</si>
  <si>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</si>
  <si>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</si>
  <si>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</si>
  <si>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</si>
  <si>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</si>
  <si>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</si>
  <si>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</si>
  <si>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</si>
  <si>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</si>
  <si>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</si>
  <si>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</si>
  <si>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</si>
  <si>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</si>
  <si>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</si>
  <si>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</si>
  <si>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</si>
  <si>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</si>
  <si>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</si>
  <si>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</si>
  <si>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</si>
  <si>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</si>
  <si>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</si>
  <si>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</si>
  <si>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</si>
  <si>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</si>
  <si>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</si>
  <si>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</si>
  <si>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</si>
  <si>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</si>
  <si>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</si>
  <si>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</si>
  <si>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</si>
  <si>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</si>
  <si>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</si>
  <si>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</si>
  <si>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</si>
  <si>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</si>
  <si>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</si>
  <si>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</si>
  <si>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</si>
  <si>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</si>
  <si>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</si>
  <si>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</si>
  <si>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</si>
  <si>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</si>
  <si>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</si>
  <si>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</si>
  <si>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</si>
  <si>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</si>
  <si>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</si>
  <si>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</si>
  <si>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</si>
  <si>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</si>
  <si>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</si>
  <si>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</si>
  <si>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</si>
  <si>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</si>
  <si>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</si>
  <si>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</si>
  <si>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</si>
  <si>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</si>
  <si>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</si>
  <si>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</si>
  <si>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</si>
  <si>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</si>
  <si>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</si>
  <si>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</si>
  <si>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</si>
  <si>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</si>
  <si>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</si>
  <si>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</si>
  <si>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</si>
  <si>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</si>
  <si>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</si>
  <si>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</si>
  <si>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</si>
  <si>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</si>
  <si>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</si>
  <si>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</si>
  <si>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</si>
  <si>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</si>
  <si>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</si>
  <si>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</si>
  <si>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</si>
  <si>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</si>
  <si>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</si>
  <si>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</si>
  <si>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</si>
  <si>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</si>
  <si>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</si>
  <si>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</si>
  <si>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</si>
  <si>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</si>
  <si>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</si>
  <si>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</si>
  <si>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</si>
  <si>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</si>
  <si>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</si>
  <si>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</si>
  <si>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</si>
  <si>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</si>
  <si>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</si>
  <si>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</si>
  <si>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</si>
  <si>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</si>
  <si>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</si>
  <si>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</si>
  <si>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</si>
  <si>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</si>
  <si>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</si>
  <si>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</si>
  <si>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</si>
  <si>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</si>
  <si>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</si>
  <si>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</si>
  <si>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</si>
  <si>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</si>
  <si>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</si>
  <si>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</si>
  <si>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</si>
  <si>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</si>
  <si>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</si>
  <si>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</si>
  <si>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</si>
  <si>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</si>
  <si>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</si>
  <si>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</si>
  <si>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</si>
  <si>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</si>
  <si>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</si>
  <si>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</si>
  <si>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</si>
  <si>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</si>
  <si>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</si>
  <si>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</si>
  <si>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</si>
  <si>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</si>
  <si>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</si>
  <si>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</si>
  <si>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</si>
  <si>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</si>
  <si>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</si>
  <si>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</si>
  <si>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</si>
  <si>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</si>
  <si>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</si>
  <si>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</si>
  <si>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</si>
  <si>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</si>
  <si>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</si>
  <si>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</si>
  <si>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</si>
  <si>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</si>
  <si>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</si>
  <si>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</si>
  <si>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</si>
  <si>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</si>
  <si>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</si>
  <si>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</si>
  <si>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</si>
  <si>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</si>
  <si>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</si>
  <si>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</si>
  <si>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</si>
  <si>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</si>
  <si>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</si>
  <si>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</si>
  <si>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</si>
  <si>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</si>
  <si>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</si>
  <si>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</si>
  <si>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</si>
  <si>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</si>
  <si>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</si>
  <si>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</si>
  <si>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</si>
  <si>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</si>
  <si>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</si>
  <si>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</si>
  <si>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</si>
  <si>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</si>
  <si>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</si>
  <si>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</si>
  <si>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</si>
  <si>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</si>
  <si>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</si>
  <si>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</si>
  <si>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</si>
  <si>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</si>
  <si>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</si>
  <si>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</si>
  <si>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</si>
  <si>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</si>
  <si>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</si>
  <si>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</si>
  <si>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</si>
  <si>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</si>
  <si>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</si>
  <si>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</si>
  <si>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</si>
  <si>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</si>
  <si>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</si>
  <si>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</si>
  <si>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</si>
  <si>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</si>
  <si>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</si>
  <si>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</si>
  <si>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</si>
  <si>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</si>
  <si>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</si>
  <si>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</si>
  <si>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</si>
  <si>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</si>
  <si>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</si>
  <si>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</si>
  <si>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</si>
  <si>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</si>
  <si>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</si>
  <si>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</si>
  <si>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</si>
  <si>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</si>
  <si>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</si>
  <si>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</si>
  <si>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</si>
  <si>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</si>
  <si>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</si>
  <si>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</si>
  <si>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</si>
  <si>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</si>
  <si>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</si>
  <si>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</si>
  <si>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</si>
  <si>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</si>
  <si>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</si>
  <si>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</si>
  <si>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</si>
  <si>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</si>
  <si>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</si>
  <si>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</si>
  <si>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</si>
  <si>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</si>
  <si>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</si>
  <si>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</si>
  <si>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</si>
  <si>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</si>
  <si>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</si>
  <si>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</si>
  <si>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</si>
  <si>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</si>
  <si>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</si>
  <si>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</si>
  <si>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</si>
  <si>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</si>
  <si>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</si>
  <si>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</si>
  <si>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</si>
  <si>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</si>
  <si>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</si>
  <si>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</si>
  <si>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</si>
  <si>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</si>
  <si>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</si>
  <si>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</si>
  <si>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</si>
  <si>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</si>
  <si>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</si>
  <si>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</si>
  <si>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</si>
  <si>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</si>
  <si>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</si>
  <si>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</si>
  <si>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</si>
  <si>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</si>
  <si>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</si>
  <si>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</si>
  <si>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</si>
  <si>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</si>
  <si>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</si>
  <si>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</si>
  <si>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</si>
  <si>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</si>
  <si>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</si>
  <si>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</si>
  <si>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</si>
  <si>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</si>
  <si>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</si>
  <si>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</si>
  <si>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</si>
  <si>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</si>
  <si>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</si>
  <si>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</si>
  <si>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</si>
  <si>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</si>
  <si>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</si>
  <si>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</si>
  <si>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</si>
  <si>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</si>
  <si>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</si>
  <si>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</si>
  <si>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</si>
  <si>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</si>
  <si>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</si>
  <si>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</si>
  <si>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</si>
  <si>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</si>
  <si>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</si>
  <si>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</si>
  <si>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</si>
  <si>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</si>
  <si>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</si>
  <si>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</si>
  <si>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</si>
  <si>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</si>
  <si>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</si>
  <si>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</si>
  <si>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</si>
  <si>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</si>
  <si>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</si>
  <si>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</si>
  <si>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</si>
  <si>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</si>
  <si>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</si>
  <si>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</si>
  <si>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</si>
  <si>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</si>
  <si>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</si>
  <si>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</si>
  <si>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</si>
  <si>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</si>
  <si>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</si>
  <si>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</si>
  <si>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</si>
  <si>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</si>
  <si>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</si>
  <si>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</si>
  <si>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</si>
  <si>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</si>
  <si>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</si>
  <si>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</si>
  <si>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</si>
  <si>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</si>
  <si>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</si>
  <si>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</si>
  <si>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</si>
  <si>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</si>
  <si>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</si>
  <si>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</si>
  <si>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</si>
  <si>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</si>
  <si>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</si>
  <si>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</si>
  <si>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</si>
  <si>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</si>
  <si>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</si>
  <si>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</si>
  <si>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</si>
  <si>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</si>
  <si>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</si>
  <si>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</si>
  <si>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</si>
  <si>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</si>
  <si>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</si>
  <si>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</si>
  <si>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</si>
  <si>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</si>
  <si>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</si>
  <si>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</si>
  <si>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</si>
  <si>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</si>
  <si>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</si>
  <si>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</si>
  <si>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</si>
  <si>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</si>
  <si>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</si>
  <si>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</si>
  <si>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</si>
  <si>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</si>
  <si>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</si>
  <si>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</si>
  <si>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</si>
  <si>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</si>
  <si>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</si>
  <si>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</si>
  <si>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</si>
  <si>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</si>
  <si>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</si>
  <si>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</si>
  <si>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</si>
  <si>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</si>
  <si>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</si>
  <si>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</si>
  <si>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</si>
  <si>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</si>
  <si>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</si>
  <si>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</si>
  <si>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</si>
  <si>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</si>
  <si>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</si>
  <si>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</si>
  <si>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</si>
  <si>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</si>
  <si>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</si>
  <si>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</si>
  <si>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</si>
  <si>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</si>
  <si>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</si>
  <si>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</si>
  <si>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</si>
  <si>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</si>
  <si>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</si>
  <si>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</si>
  <si>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</si>
  <si>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</si>
  <si>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</si>
  <si>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</si>
  <si>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</si>
  <si>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</si>
  <si>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</si>
  <si>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</si>
  <si>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</si>
  <si>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</si>
  <si>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</si>
  <si>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</si>
  <si>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</si>
  <si>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</si>
  <si>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</si>
  <si>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</si>
  <si>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</si>
  <si>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</si>
  <si>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</si>
  <si>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</si>
  <si>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</si>
  <si>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</si>
  <si>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</si>
  <si>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</si>
  <si>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</si>
  <si>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</si>
  <si>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</si>
  <si>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</si>
  <si>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</si>
  <si>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</si>
  <si>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</si>
  <si>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</si>
  <si>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</si>
  <si>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</si>
  <si>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</si>
  <si>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</si>
  <si>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</si>
  <si>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</si>
  <si>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</si>
  <si>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</si>
  <si>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</si>
  <si>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</si>
  <si>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</si>
  <si>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</si>
  <si>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</si>
  <si>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</si>
  <si>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</si>
  <si>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</si>
  <si>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</si>
  <si>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</si>
  <si>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</si>
  <si>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</si>
  <si>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</si>
  <si>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</si>
  <si>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</si>
  <si>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</si>
  <si>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</si>
  <si>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</si>
  <si>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</si>
  <si>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</si>
  <si>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</si>
  <si>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</si>
  <si>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</si>
  <si>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</si>
  <si>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</si>
  <si>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</si>
  <si>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</si>
  <si>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</si>
  <si>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</si>
  <si>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</si>
  <si>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</si>
  <si>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</si>
  <si>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</si>
  <si>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</si>
  <si>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</si>
  <si>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</si>
  <si>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</si>
  <si>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</si>
  <si>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</si>
  <si>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</si>
  <si>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</si>
  <si>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</si>
  <si>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</si>
  <si>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</si>
  <si>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</si>
  <si>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</si>
  <si>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</si>
  <si>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</si>
  <si>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</si>
  <si>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</si>
  <si>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</si>
  <si>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</si>
  <si>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</si>
  <si>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</si>
  <si>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</si>
  <si>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</si>
  <si>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</si>
  <si>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</si>
  <si>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</si>
  <si>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</si>
  <si>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</si>
  <si>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</si>
  <si>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</si>
  <si>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</si>
  <si>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</si>
  <si>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</si>
  <si>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</si>
  <si>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</si>
  <si>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</si>
  <si>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</si>
  <si>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</si>
  <si>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</si>
  <si>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</si>
  <si>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</si>
  <si>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</si>
  <si>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</si>
  <si>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</si>
  <si>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</si>
  <si>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</si>
  <si>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</si>
  <si>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</si>
  <si>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</si>
  <si>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</si>
  <si>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</si>
  <si>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</si>
  <si>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</si>
  <si>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</si>
  <si>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</si>
  <si>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</si>
  <si>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</si>
  <si>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</si>
  <si>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</si>
  <si>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</si>
  <si>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</si>
  <si>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</si>
  <si>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</si>
  <si>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</si>
  <si>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</si>
  <si>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</si>
  <si>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</si>
  <si>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</si>
  <si>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</si>
  <si>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</si>
  <si>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</si>
  <si>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</si>
  <si>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</si>
  <si>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</si>
  <si>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</si>
  <si>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</si>
  <si>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</si>
  <si>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</si>
  <si>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</si>
  <si>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</si>
  <si>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</si>
  <si>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</si>
  <si>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</si>
  <si>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</si>
  <si>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</si>
  <si>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</si>
  <si>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</si>
  <si>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</si>
  <si>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</si>
  <si>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</si>
  <si>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</si>
  <si>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</si>
  <si>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</si>
  <si>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</si>
  <si>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</si>
  <si>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</si>
  <si>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</si>
  <si>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</si>
  <si>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</si>
  <si>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</si>
  <si>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</si>
  <si>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</si>
  <si>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</si>
  <si>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</si>
  <si>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</si>
  <si>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</si>
  <si>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</si>
  <si>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</si>
  <si>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</si>
  <si>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</si>
  <si>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</si>
  <si>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</si>
  <si>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</si>
  <si>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</si>
  <si>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</si>
  <si>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</si>
  <si>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</si>
  <si>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</si>
  <si>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</si>
  <si>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</si>
  <si>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</si>
  <si>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</si>
  <si>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</si>
  <si>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</si>
  <si>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</si>
  <si>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</si>
  <si>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</si>
  <si>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</si>
  <si>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</si>
  <si>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</si>
  <si>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</si>
  <si>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</si>
  <si>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</si>
  <si>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</si>
  <si>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</si>
  <si>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</si>
  <si>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</si>
  <si>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</si>
  <si>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</si>
  <si>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</si>
  <si>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</si>
  <si>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</si>
  <si>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</si>
  <si>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</si>
  <si>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</si>
  <si>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</si>
  <si>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</si>
  <si>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</si>
  <si>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</si>
  <si>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</si>
  <si>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</si>
  <si>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</si>
  <si>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</si>
  <si>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</si>
  <si>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</si>
  <si>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</si>
  <si>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</si>
  <si>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</si>
  <si>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</si>
  <si>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</si>
  <si>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</si>
  <si>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</si>
  <si>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</si>
  <si>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</si>
  <si>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</si>
  <si>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</si>
  <si>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</si>
  <si>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</si>
  <si>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</si>
  <si>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</si>
  <si>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</si>
  <si>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</si>
  <si>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</si>
  <si>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</si>
  <si>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</si>
  <si>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</si>
  <si>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</si>
  <si>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</si>
  <si>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</si>
  <si>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</si>
  <si>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</si>
  <si>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</si>
  <si>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</si>
  <si>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</si>
  <si>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</si>
  <si>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</si>
  <si>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</si>
  <si>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</si>
  <si>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</si>
  <si>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</si>
  <si>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</si>
  <si>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</si>
  <si>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</si>
  <si>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</si>
  <si>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</si>
  <si>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</si>
  <si>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</si>
  <si>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</si>
  <si>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</si>
  <si>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</si>
  <si>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</si>
  <si>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</si>
  <si>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</si>
  <si>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</si>
  <si>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</si>
  <si>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</si>
  <si>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</si>
  <si>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</si>
  <si>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</si>
  <si>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</si>
  <si>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</si>
  <si>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</si>
  <si>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</si>
  <si>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</si>
  <si>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</si>
  <si>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</si>
  <si>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</si>
  <si>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</si>
  <si>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</si>
  <si>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</si>
  <si>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</si>
  <si>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</si>
  <si>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</si>
  <si>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</si>
  <si>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</si>
  <si>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</si>
  <si>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</si>
  <si>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</si>
  <si>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</si>
  <si>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</si>
  <si>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</si>
  <si>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</si>
  <si>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</si>
  <si>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</si>
  <si>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</si>
  <si>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</si>
  <si>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</si>
  <si>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</si>
  <si>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</si>
  <si>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</si>
  <si>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</si>
  <si>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</si>
  <si>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</si>
  <si>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</si>
  <si>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</si>
  <si>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</si>
  <si>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</si>
  <si>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</si>
  <si>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</si>
  <si>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</si>
  <si>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</si>
  <si>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</si>
  <si>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</si>
  <si>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</si>
  <si>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</si>
  <si>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</si>
  <si>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</si>
  <si>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</si>
  <si>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</si>
  <si>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</si>
  <si>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</si>
  <si>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</si>
  <si>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</si>
  <si>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</si>
  <si>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</si>
  <si>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</si>
  <si>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</si>
  <si>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</si>
  <si>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</si>
  <si>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</si>
  <si>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</si>
  <si>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</si>
  <si>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</si>
  <si>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</si>
  <si>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</si>
  <si>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</si>
  <si>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</si>
  <si>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</si>
  <si>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</si>
  <si>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</si>
  <si>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</si>
  <si>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</si>
  <si>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</si>
  <si>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</si>
  <si>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</si>
  <si>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</si>
  <si>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</si>
  <si>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</si>
  <si>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</si>
  <si>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</si>
  <si>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</si>
  <si>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</si>
  <si>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</si>
  <si>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</si>
  <si>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</si>
  <si>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</si>
  <si>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</si>
  <si>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</si>
  <si>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</si>
  <si>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</si>
  <si>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</si>
  <si>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</si>
  <si>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</si>
  <si>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</si>
  <si>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</si>
  <si>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</si>
  <si>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</si>
  <si>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</si>
  <si>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</si>
  <si>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</si>
  <si>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</si>
  <si>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</si>
  <si>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</si>
  <si>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</si>
  <si>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</si>
  <si>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</si>
  <si>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</si>
  <si>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</si>
  <si>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</si>
  <si>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</si>
  <si>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</si>
  <si>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</si>
  <si>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</si>
  <si>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</si>
  <si>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</si>
  <si>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</si>
  <si>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</si>
  <si>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</si>
  <si>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</si>
  <si>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</si>
  <si>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</si>
  <si>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</si>
  <si>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</si>
  <si>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</si>
  <si>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</si>
  <si>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</si>
  <si>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</si>
  <si>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</si>
  <si>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</si>
  <si>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</si>
  <si>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</si>
  <si>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</si>
  <si>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</si>
  <si>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</si>
  <si>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</si>
  <si>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</si>
  <si>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</si>
  <si>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</si>
  <si>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</si>
  <si>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</si>
  <si>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</si>
  <si>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</si>
  <si>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</si>
  <si>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</si>
  <si>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</si>
  <si>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</si>
  <si>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</si>
  <si>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</si>
  <si>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</si>
  <si>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</si>
  <si>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</si>
  <si>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</si>
  <si>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</si>
  <si>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</si>
  <si>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</si>
  <si>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</si>
  <si>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</si>
  <si>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</si>
  <si>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</si>
  <si>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</si>
  <si>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</si>
  <si>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</si>
  <si>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</si>
  <si>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</si>
  <si>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</si>
  <si>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</si>
  <si>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</si>
  <si>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</si>
  <si>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</si>
  <si>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</si>
  <si>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</si>
  <si>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</si>
  <si>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</si>
  <si>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</si>
  <si>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</si>
  <si>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</si>
  <si>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</si>
  <si>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</si>
  <si>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</si>
  <si>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</si>
  <si>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</si>
  <si>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</si>
  <si>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</si>
  <si>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</si>
  <si>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</si>
  <si>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</si>
  <si>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</si>
  <si>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</si>
  <si>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</si>
  <si>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</si>
  <si>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</si>
  <si>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</si>
  <si>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</si>
  <si>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</si>
  <si>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</si>
  <si>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</si>
  <si>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</si>
  <si>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</si>
  <si>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</si>
  <si>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</si>
  <si>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</si>
  <si>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</si>
  <si>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</si>
  <si>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</si>
  <si>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</si>
  <si>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</si>
  <si>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</si>
  <si>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</si>
  <si>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</si>
  <si>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</si>
  <si>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</si>
  <si>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</si>
  <si>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</si>
  <si>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</si>
  <si>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</si>
  <si>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</si>
  <si>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</si>
  <si>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</si>
  <si>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</si>
  <si>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</si>
  <si>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</si>
  <si>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</si>
  <si>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</si>
  <si>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</si>
  <si>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</si>
  <si>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</si>
  <si>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</si>
  <si>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</si>
  <si>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</si>
  <si>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</si>
  <si>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</si>
  <si>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</si>
  <si>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</si>
  <si>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</si>
  <si>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</si>
  <si>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</si>
  <si>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</si>
  <si>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</si>
  <si>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</si>
  <si>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</si>
  <si>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</si>
  <si>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</si>
  <si>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</si>
  <si>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</si>
  <si>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</si>
  <si>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</si>
  <si>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</si>
  <si>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</si>
  <si>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</si>
  <si>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</si>
  <si>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</si>
  <si>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</si>
  <si>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</si>
  <si>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</si>
  <si>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</si>
  <si>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</si>
  <si>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</si>
  <si>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</si>
  <si>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</si>
  <si>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</si>
  <si>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</si>
  <si>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</si>
  <si>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</si>
  <si>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</si>
  <si>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</si>
  <si>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</si>
  <si>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</si>
  <si>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</si>
  <si>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</si>
  <si>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</si>
  <si>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</si>
  <si>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</si>
  <si>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</si>
  <si>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</si>
  <si>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</si>
  <si>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</si>
  <si>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</si>
  <si>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</si>
  <si>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</si>
  <si>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</si>
  <si>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</si>
  <si>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</si>
  <si>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</si>
  <si>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</si>
  <si>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</si>
  <si>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</si>
  <si>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</si>
  <si>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</si>
  <si>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</si>
  <si>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</si>
  <si>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</si>
  <si>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</si>
  <si>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</si>
  <si>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</si>
  <si>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</si>
  <si>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</si>
  <si>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</si>
  <si>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</si>
  <si>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</si>
  <si>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</si>
  <si>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</si>
  <si>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</si>
  <si>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</si>
  <si>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</si>
  <si>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</si>
  <si>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</si>
  <si>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</si>
  <si>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</si>
  <si>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</si>
  <si>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</si>
  <si>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</si>
  <si>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</si>
  <si>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</si>
  <si>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</si>
  <si>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</si>
  <si>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</si>
  <si>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</si>
  <si>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</si>
  <si>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</si>
  <si>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</si>
  <si>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</si>
  <si>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</si>
  <si>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</si>
  <si>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</si>
  <si>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</si>
  <si>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</si>
  <si>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</si>
  <si>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</si>
  <si>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</si>
  <si>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</si>
  <si>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</si>
  <si>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</si>
  <si>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</si>
  <si>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</si>
  <si>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</si>
  <si>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</si>
  <si>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</si>
  <si>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</si>
  <si>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</si>
  <si>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</si>
  <si>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</si>
  <si>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</si>
  <si>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</si>
  <si>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</si>
  <si>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</si>
  <si>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</si>
  <si>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</si>
  <si>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</si>
  <si>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</si>
  <si>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</si>
  <si>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</si>
  <si>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</si>
  <si>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</si>
  <si>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</si>
  <si>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</si>
  <si>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</si>
  <si>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</si>
  <si>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</si>
  <si>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</si>
  <si>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</si>
  <si>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</si>
  <si>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</si>
  <si>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</si>
  <si>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</si>
  <si>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</si>
  <si>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</si>
  <si>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</si>
  <si>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</si>
  <si>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</si>
  <si>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</si>
  <si>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</si>
  <si>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</si>
  <si>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</si>
  <si>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</si>
  <si>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</si>
  <si>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</si>
  <si>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</si>
  <si>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</si>
  <si>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</si>
  <si>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</si>
  <si>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</si>
  <si>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</si>
  <si>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</si>
  <si>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</si>
  <si>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</si>
  <si>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</si>
  <si>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</si>
  <si>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</si>
  <si>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</si>
  <si>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</si>
  <si>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</si>
  <si>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</si>
  <si>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</si>
  <si>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</si>
  <si>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</si>
  <si>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</si>
  <si>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</si>
  <si>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</si>
  <si>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</si>
  <si>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</si>
  <si>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</si>
  <si>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</si>
  <si>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</si>
  <si>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</si>
  <si>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</si>
  <si>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</si>
  <si>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</si>
  <si>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</si>
  <si>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</si>
  <si>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</si>
  <si>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</si>
  <si>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</si>
  <si>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</si>
  <si>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</si>
  <si>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</si>
  <si>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</si>
  <si>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</si>
  <si>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</si>
  <si>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</si>
  <si>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</si>
  <si>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</si>
  <si>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</si>
  <si>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</si>
  <si>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</si>
  <si>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</si>
  <si>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</si>
  <si>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</si>
  <si>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</si>
  <si>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</si>
  <si>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</si>
  <si>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</si>
  <si>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</si>
  <si>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</si>
  <si>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</si>
  <si>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</si>
  <si>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</si>
  <si>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</si>
  <si>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</si>
  <si>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</si>
  <si>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</si>
  <si>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</si>
  <si>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</si>
  <si>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</si>
  <si>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</si>
  <si>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</si>
  <si>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</si>
  <si>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</si>
  <si>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</si>
  <si>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</si>
  <si>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</si>
  <si>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</si>
  <si>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</si>
  <si>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</si>
  <si>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</si>
  <si>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</si>
  <si>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</si>
  <si>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</si>
  <si>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</si>
  <si>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</si>
  <si>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</si>
  <si>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</si>
  <si>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</si>
  <si>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</si>
  <si>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</si>
  <si>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</si>
  <si>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</si>
  <si>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</si>
  <si>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</si>
  <si>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</si>
  <si>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</si>
  <si>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</si>
  <si>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</si>
  <si>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</si>
  <si>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</si>
  <si>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</si>
  <si>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</si>
  <si>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</si>
  <si>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</si>
  <si>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</si>
  <si>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</si>
  <si>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</si>
  <si>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</si>
  <si>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</si>
  <si>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</si>
  <si>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</si>
  <si>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</si>
  <si>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</si>
  <si>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</si>
  <si>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</si>
  <si>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</si>
  <si>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</si>
  <si>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</si>
  <si>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</si>
  <si>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</si>
  <si>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</si>
  <si>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</si>
  <si>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</si>
  <si>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</si>
  <si>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</si>
  <si>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</si>
  <si>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</si>
  <si>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</si>
  <si>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</si>
  <si>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</si>
  <si>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</si>
  <si>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</si>
  <si>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</si>
  <si>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</si>
  <si>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</si>
  <si>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</si>
  <si>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</si>
  <si>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</si>
  <si>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</si>
  <si>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</si>
  <si>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</si>
  <si>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</si>
  <si>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</si>
  <si>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</si>
  <si>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</si>
  <si>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</si>
  <si>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</si>
  <si>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</si>
  <si>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</si>
  <si>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</si>
  <si>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</si>
  <si>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</si>
  <si>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</si>
  <si>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</si>
  <si>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</si>
  <si>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</si>
  <si>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</si>
  <si>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</si>
  <si>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</si>
  <si>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</si>
  <si>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</si>
  <si>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</si>
  <si>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</si>
  <si>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</si>
  <si>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</si>
  <si>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</si>
  <si>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</si>
  <si>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</si>
  <si>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</si>
  <si>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</si>
  <si>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</si>
  <si>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</si>
  <si>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</si>
  <si>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</si>
  <si>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</si>
  <si>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</si>
  <si>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</si>
  <si>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</si>
  <si>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</si>
  <si>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</si>
  <si>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</si>
  <si>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</si>
  <si>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</si>
  <si>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</si>
  <si>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</si>
  <si>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</si>
  <si>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</si>
  <si>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</si>
  <si>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</si>
  <si>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</si>
  <si>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</si>
  <si>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</si>
  <si>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</si>
  <si>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</si>
  <si>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</si>
  <si>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</si>
  <si>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</si>
  <si>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</si>
  <si>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</si>
  <si>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</si>
  <si>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</si>
  <si>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</si>
  <si>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</si>
  <si>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</si>
  <si>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</si>
  <si>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</si>
  <si>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</si>
  <si>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</si>
  <si>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</si>
  <si>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</si>
  <si>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</si>
  <si>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</si>
  <si>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</si>
  <si>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</si>
  <si>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</si>
  <si>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</si>
  <si>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</si>
  <si>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</si>
  <si>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</si>
  <si>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</si>
  <si>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</si>
  <si>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</si>
  <si>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</si>
  <si>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</si>
  <si>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</si>
  <si>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</si>
  <si>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</si>
  <si>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</si>
  <si>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</si>
  <si>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</si>
  <si>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</si>
  <si>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</si>
  <si>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</si>
  <si>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</si>
  <si>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</si>
  <si>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</si>
  <si>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</si>
  <si>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</si>
  <si>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</si>
  <si>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</si>
  <si>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</si>
  <si>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</si>
  <si>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</si>
  <si>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</si>
  <si>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</si>
  <si>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</si>
  <si>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</si>
  <si>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</si>
  <si>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</si>
  <si>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</si>
  <si>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</si>
  <si>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</si>
  <si>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</si>
  <si>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</si>
  <si>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</si>
  <si>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</si>
  <si>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</si>
  <si>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</si>
  <si>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</si>
  <si>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</si>
  <si>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</si>
  <si>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</si>
  <si>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</si>
  <si>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</si>
  <si>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</si>
  <si>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</si>
  <si>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</si>
  <si>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</si>
  <si>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</si>
  <si>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</si>
  <si>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</si>
  <si>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</si>
  <si>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</si>
  <si>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</si>
  <si>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</si>
  <si>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</si>
  <si>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</si>
  <si>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</si>
  <si>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</si>
  <si>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</si>
  <si>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</si>
  <si>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</si>
  <si>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</si>
  <si>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</si>
  <si>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</si>
  <si>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</si>
  <si>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</si>
  <si>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</si>
  <si>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</si>
  <si>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</si>
  <si>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</si>
  <si>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</si>
  <si>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</si>
  <si>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</si>
  <si>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</si>
  <si>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</si>
  <si>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</si>
  <si>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</si>
  <si>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</si>
  <si>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</si>
  <si>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</si>
  <si>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</si>
  <si>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</si>
  <si>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</si>
  <si>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</si>
  <si>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</si>
  <si>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</si>
  <si>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</si>
  <si>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</si>
  <si>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</si>
  <si>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</si>
  <si>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</si>
  <si>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</si>
  <si>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</si>
  <si>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</si>
  <si>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</si>
  <si>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</si>
  <si>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</si>
  <si>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</si>
  <si>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</si>
  <si>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</si>
  <si>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</si>
  <si>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</si>
  <si>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</si>
  <si>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</si>
  <si>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</si>
  <si>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</si>
  <si>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</si>
  <si>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</si>
  <si>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</si>
  <si>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</si>
  <si>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</si>
  <si>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</si>
  <si>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</si>
  <si>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</si>
  <si>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</si>
  <si>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</si>
  <si>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</si>
  <si>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</si>
  <si>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</si>
  <si>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</si>
  <si>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</si>
  <si>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</si>
  <si>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</si>
  <si>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</si>
  <si>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</si>
  <si>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</si>
  <si>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</si>
  <si>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</si>
  <si>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</si>
  <si>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</si>
  <si>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</si>
  <si>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</si>
  <si>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</si>
  <si>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</si>
  <si>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</si>
  <si>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</si>
  <si>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</si>
  <si>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</si>
  <si>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</si>
  <si>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</si>
  <si>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</si>
  <si>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</si>
  <si>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</si>
  <si>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</si>
  <si>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</si>
  <si>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</si>
  <si>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</si>
  <si>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</si>
  <si>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</si>
  <si>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</si>
  <si>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</si>
  <si>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</si>
  <si>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</si>
  <si>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</si>
  <si>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</si>
  <si>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</si>
  <si>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</si>
  <si>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</si>
  <si>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</si>
  <si>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</si>
  <si>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</si>
  <si>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</si>
  <si>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</si>
  <si>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</si>
  <si>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</si>
  <si>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</si>
  <si>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</si>
  <si>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</si>
  <si>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</si>
  <si>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</si>
  <si>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</si>
  <si>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</si>
  <si>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</si>
  <si>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</si>
  <si>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</si>
  <si>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</si>
  <si>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</si>
  <si>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</si>
  <si>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</si>
  <si>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</si>
  <si>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</si>
  <si>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</si>
  <si>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</si>
  <si>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</si>
  <si>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</si>
  <si>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</si>
  <si>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</si>
  <si>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</si>
  <si>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</si>
  <si>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</si>
  <si>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</si>
  <si>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</si>
  <si>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</si>
  <si>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</si>
  <si>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</si>
  <si>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</si>
  <si>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</si>
  <si>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</si>
  <si>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</si>
  <si>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</si>
  <si>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</si>
  <si>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</si>
  <si>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</si>
  <si>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</si>
  <si>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</si>
  <si>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</si>
  <si>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</si>
  <si>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</si>
  <si>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</si>
  <si>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</si>
  <si>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</si>
  <si>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</si>
  <si>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</si>
  <si>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</si>
  <si>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</si>
  <si>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</si>
  <si>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</si>
  <si>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</si>
  <si>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</si>
  <si>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</si>
  <si>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</si>
  <si>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</si>
  <si>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</si>
  <si>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</si>
  <si>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</si>
  <si>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</si>
  <si>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</si>
  <si>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</si>
  <si>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</si>
  <si>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</si>
  <si>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</si>
  <si>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</si>
  <si>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</si>
  <si>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</si>
  <si>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</si>
  <si>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</si>
  <si>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</si>
  <si>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</si>
  <si>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</si>
  <si>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</si>
  <si>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</si>
  <si>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</si>
  <si>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</si>
  <si>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</si>
  <si>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</si>
  <si>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</si>
  <si>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</si>
  <si>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</si>
  <si>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</si>
  <si>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</si>
  <si>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</si>
  <si>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</si>
  <si>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</si>
  <si>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</si>
  <si>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</si>
  <si>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</si>
  <si>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</si>
  <si>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</si>
  <si>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</si>
  <si>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</si>
  <si>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</si>
  <si>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</si>
  <si>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</si>
  <si>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</si>
  <si>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</si>
  <si>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</si>
  <si>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</si>
  <si>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</si>
  <si>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</si>
  <si>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</si>
  <si>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</si>
  <si>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</si>
  <si>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</si>
  <si>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</si>
  <si>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</si>
  <si>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</si>
  <si>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</si>
  <si>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</si>
  <si>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</si>
  <si>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</si>
  <si>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</si>
  <si>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</si>
  <si>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</si>
  <si>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</si>
  <si>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</si>
  <si>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</si>
  <si>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</si>
  <si>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</si>
  <si>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</si>
  <si>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</si>
  <si>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</si>
  <si>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</si>
  <si>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</si>
  <si>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</si>
  <si>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</si>
  <si>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</si>
  <si>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</si>
  <si>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</si>
  <si>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</si>
  <si>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</si>
  <si>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</si>
  <si>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</si>
  <si>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</si>
  <si>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</si>
  <si>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</si>
  <si>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</si>
  <si>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</si>
  <si>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</si>
  <si>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</si>
  <si>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</si>
  <si>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</si>
  <si>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</si>
  <si>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</si>
  <si>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</si>
  <si>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</si>
  <si>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</si>
  <si>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</si>
  <si>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</si>
  <si>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</si>
  <si>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</si>
  <si>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</si>
  <si>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</si>
  <si>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</si>
  <si>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</si>
  <si>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</si>
  <si>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</si>
  <si>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</si>
  <si>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</si>
  <si>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</si>
  <si>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</si>
  <si>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</si>
  <si>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</si>
  <si>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</si>
  <si>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</si>
  <si>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</si>
  <si>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</si>
  <si>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</si>
  <si>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</si>
  <si>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</si>
  <si>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</si>
  <si>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</si>
  <si>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</si>
  <si>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</si>
  <si>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</si>
  <si>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</si>
  <si>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</si>
  <si>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</si>
  <si>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</si>
  <si>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</si>
  <si>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</si>
  <si>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</si>
  <si>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</si>
  <si>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</si>
  <si>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</si>
  <si>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</si>
  <si>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</si>
  <si>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</si>
  <si>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</si>
  <si>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</si>
  <si>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</si>
  <si>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</si>
  <si>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</si>
  <si>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</si>
  <si>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</si>
  <si>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</si>
  <si>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</si>
  <si>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</si>
  <si>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</si>
  <si>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</si>
  <si>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</si>
  <si>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</si>
  <si>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</si>
  <si>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</si>
  <si>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</si>
  <si>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</si>
  <si>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</si>
  <si>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</si>
  <si>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</si>
  <si>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</si>
  <si>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</si>
  <si>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</si>
  <si>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</si>
  <si>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</si>
  <si>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</si>
  <si>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</si>
  <si>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</si>
  <si>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</si>
  <si>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</si>
  <si>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</si>
  <si>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</si>
  <si>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</si>
  <si>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</si>
  <si>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</si>
  <si>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</si>
  <si>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</si>
  <si>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</si>
  <si>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</si>
  <si>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</si>
  <si>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</si>
  <si>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</si>
  <si>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</si>
  <si>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</si>
  <si>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</si>
  <si>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</si>
  <si>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</si>
  <si>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</si>
  <si>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</si>
  <si>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</si>
  <si>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</si>
  <si>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</si>
  <si>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</si>
  <si>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</si>
  <si>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</si>
  <si>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</si>
  <si>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</si>
  <si>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</si>
  <si>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</si>
  <si>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</si>
  <si>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</si>
  <si>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</si>
  <si>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</si>
  <si>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</si>
  <si>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</si>
  <si>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</si>
  <si>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</si>
  <si>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</si>
  <si>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</si>
  <si>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</si>
  <si>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</si>
  <si>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</si>
  <si>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</si>
  <si>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</si>
  <si>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</si>
  <si>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</si>
  <si>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</si>
  <si>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</si>
  <si>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</si>
  <si>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</si>
  <si>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</si>
  <si>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</si>
  <si>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</si>
  <si>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</si>
  <si>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</si>
  <si>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</si>
  <si>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</si>
  <si>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</si>
  <si>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</si>
  <si>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</si>
  <si>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</si>
  <si>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</si>
  <si>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</si>
  <si>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</si>
  <si>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</si>
  <si>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</si>
  <si>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</si>
  <si>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</si>
  <si>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</si>
  <si>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</si>
  <si>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</si>
  <si>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</si>
  <si>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</si>
  <si>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</si>
  <si>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</si>
  <si>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</si>
  <si>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</si>
  <si>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</si>
  <si>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</si>
  <si>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</si>
  <si>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</si>
  <si>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</si>
  <si>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</si>
  <si>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</si>
  <si>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</si>
  <si>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</si>
  <si>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</si>
  <si>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</si>
  <si>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</si>
  <si>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</si>
  <si>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</si>
  <si>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</si>
  <si>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</si>
  <si>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</si>
  <si>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</si>
  <si>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</si>
  <si>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</si>
  <si>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</si>
  <si>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</si>
  <si>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</si>
  <si>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</si>
  <si>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</si>
  <si>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</si>
  <si>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</si>
  <si>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</si>
  <si>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</si>
  <si>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</si>
  <si>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</si>
  <si>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</si>
  <si>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</si>
  <si>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</si>
  <si>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</si>
  <si>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</si>
  <si>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</si>
  <si>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</si>
  <si>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</si>
  <si>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</si>
  <si>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</si>
  <si>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</si>
  <si>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</si>
  <si>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</si>
  <si>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</si>
  <si>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</si>
  <si>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</si>
  <si>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</si>
  <si>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</si>
  <si>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</si>
  <si>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</si>
  <si>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</si>
  <si>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</si>
  <si>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</si>
  <si>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</si>
  <si>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</si>
  <si>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</si>
  <si>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</si>
  <si>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</si>
  <si>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</si>
  <si>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</si>
  <si>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</si>
  <si>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</si>
  <si>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</si>
  <si>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</si>
  <si>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</si>
  <si>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</si>
  <si>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</si>
  <si>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</si>
  <si>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</si>
  <si>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</si>
  <si>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</si>
  <si>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</si>
  <si>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</si>
  <si>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</si>
  <si>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</si>
  <si>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</si>
  <si>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</si>
  <si>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</si>
  <si>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</si>
  <si>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</si>
  <si>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</si>
  <si>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</si>
  <si>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</si>
  <si>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</si>
  <si>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</si>
  <si>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</si>
  <si>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</si>
  <si>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</si>
  <si>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</si>
  <si>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</si>
  <si>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</si>
  <si>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</si>
  <si>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</si>
  <si>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</si>
  <si>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</si>
  <si>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</si>
  <si>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</si>
  <si>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</si>
  <si>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</si>
  <si>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</si>
  <si>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</si>
  <si>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</si>
  <si>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</si>
  <si>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</si>
  <si>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</si>
  <si>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</si>
  <si>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</si>
  <si>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</si>
  <si>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</si>
  <si>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</si>
  <si>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</si>
  <si>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</si>
  <si>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</si>
  <si>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</si>
  <si>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</si>
  <si>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</si>
  <si>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</si>
  <si>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</si>
  <si>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</si>
  <si>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</si>
  <si>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</si>
  <si>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</si>
  <si>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</si>
  <si>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</si>
  <si>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</si>
  <si>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</si>
  <si>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</si>
  <si>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</si>
  <si>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</si>
  <si>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</si>
  <si>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</si>
  <si>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</si>
  <si>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</si>
  <si>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</si>
  <si>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</si>
  <si>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</si>
  <si>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</si>
  <si>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</si>
  <si>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</si>
  <si>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</si>
  <si>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</si>
  <si>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</si>
  <si>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</si>
  <si>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</si>
  <si>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</si>
  <si>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</si>
  <si>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</si>
  <si>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</si>
  <si>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</si>
  <si>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</si>
  <si>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</si>
  <si>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</si>
  <si>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</si>
  <si>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</si>
  <si>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</si>
  <si>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</si>
  <si>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</si>
  <si>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</si>
  <si>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</si>
  <si>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</si>
  <si>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</si>
  <si>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</si>
  <si>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</si>
  <si>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</si>
  <si>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</si>
  <si>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</si>
  <si>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</si>
  <si>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</si>
  <si>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</si>
  <si>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</si>
  <si>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</si>
  <si>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</si>
  <si>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</si>
  <si>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</si>
  <si>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</si>
  <si>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</si>
  <si>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</si>
  <si>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</si>
  <si>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</si>
  <si>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</si>
  <si>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</si>
  <si>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</si>
  <si>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</si>
  <si>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</si>
  <si>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</si>
  <si>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</si>
  <si>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</si>
  <si>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</si>
  <si>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</si>
  <si>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</si>
  <si>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</si>
  <si>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</si>
  <si>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</si>
  <si>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</si>
  <si>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</si>
  <si>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</si>
  <si>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</si>
  <si>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</si>
  <si>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</si>
  <si>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</si>
  <si>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</si>
  <si>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</si>
  <si>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</si>
  <si>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</si>
  <si>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</si>
  <si>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</si>
  <si>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</si>
  <si>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</si>
  <si>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</si>
  <si>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</si>
  <si>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</si>
  <si>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</si>
  <si>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</si>
  <si>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</si>
  <si>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</si>
  <si>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</si>
  <si>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</si>
  <si>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</si>
  <si>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</si>
  <si>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</si>
  <si>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</si>
  <si>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</si>
  <si>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</si>
  <si>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</si>
  <si>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</si>
  <si>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</si>
  <si>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</si>
  <si>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</si>
  <si>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</si>
  <si>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</si>
  <si>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</si>
  <si>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</si>
  <si>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</si>
  <si>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</si>
  <si>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</si>
  <si>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</si>
  <si>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</si>
  <si>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</si>
  <si>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</si>
  <si>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</si>
  <si>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</si>
  <si>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</si>
  <si>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</si>
  <si>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</si>
  <si>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</si>
  <si>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</si>
  <si>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</si>
  <si>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</si>
  <si>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</si>
  <si>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</si>
  <si>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</si>
  <si>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</si>
  <si>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</si>
  <si>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</si>
  <si>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</si>
  <si>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</si>
  <si>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</si>
  <si>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</si>
  <si>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</si>
  <si>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</si>
  <si>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</si>
  <si>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</si>
  <si>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</si>
  <si>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</si>
  <si>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</si>
  <si>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</si>
  <si>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</si>
  <si>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</si>
  <si>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</si>
  <si>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</si>
  <si>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</si>
  <si>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</si>
  <si>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</si>
  <si>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</si>
  <si>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</si>
  <si>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</si>
  <si>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</si>
  <si>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</si>
  <si>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</si>
  <si>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</si>
  <si>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</si>
  <si>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</si>
  <si>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</si>
  <si>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</si>
  <si>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</si>
  <si>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</si>
  <si>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</si>
  <si>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</si>
  <si>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</si>
  <si>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</si>
  <si>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</si>
  <si>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</si>
  <si>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</si>
  <si>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</si>
  <si>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</si>
  <si>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</si>
  <si>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</si>
  <si>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</si>
  <si>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</si>
  <si>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</si>
  <si>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</si>
  <si>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</si>
  <si>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</si>
  <si>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</si>
  <si>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</si>
  <si>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</si>
  <si>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</si>
  <si>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</si>
  <si>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</si>
  <si>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</si>
  <si>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</si>
  <si>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</si>
  <si>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</si>
  <si>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</si>
  <si>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</si>
  <si>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</si>
  <si>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</si>
  <si>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</si>
  <si>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</si>
  <si>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</si>
  <si>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</si>
  <si>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</si>
  <si>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</si>
  <si>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</si>
  <si>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</si>
  <si>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</si>
  <si>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</si>
  <si>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</si>
  <si>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</si>
  <si>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</si>
  <si>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</si>
  <si>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</si>
  <si>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</si>
  <si>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</si>
  <si>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</si>
  <si>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</si>
  <si>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</si>
  <si>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</si>
  <si>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</si>
  <si>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</si>
  <si>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</si>
  <si>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</si>
  <si>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</si>
  <si>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</si>
  <si>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</si>
  <si>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</si>
  <si>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</si>
  <si>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</si>
  <si>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</si>
  <si>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</si>
  <si>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</si>
  <si>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</si>
  <si>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</si>
  <si>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</si>
  <si>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</si>
  <si>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</si>
  <si>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</si>
  <si>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</si>
  <si>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</si>
  <si>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</si>
  <si>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</si>
  <si>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</si>
  <si>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</si>
  <si>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</si>
  <si>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</si>
  <si>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</si>
  <si>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</si>
  <si>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</si>
  <si>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</si>
  <si>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</si>
  <si>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</si>
  <si>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</si>
  <si>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</si>
  <si>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</si>
  <si>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</si>
  <si>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</si>
  <si>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</si>
  <si>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</si>
  <si>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</si>
  <si>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</si>
  <si>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</si>
  <si>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</si>
  <si>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</si>
  <si>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</si>
  <si>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</si>
  <si>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</si>
  <si>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</si>
  <si>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</si>
  <si>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</si>
  <si>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</si>
  <si>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</si>
  <si>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</si>
  <si>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</si>
  <si>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</si>
  <si>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</si>
  <si>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</si>
  <si>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</si>
  <si>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</si>
  <si>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</si>
  <si>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</si>
  <si>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</si>
  <si>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</si>
  <si>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</si>
  <si>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</si>
  <si>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</si>
  <si>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</si>
  <si>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</si>
  <si>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</si>
  <si>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</si>
  <si>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</si>
  <si>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</si>
  <si>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</si>
  <si>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</si>
  <si>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</si>
  <si>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</si>
  <si>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</si>
  <si>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</si>
  <si>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</si>
  <si>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</si>
  <si>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</si>
  <si>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</si>
  <si>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</si>
  <si>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</si>
  <si>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</si>
  <si>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</si>
  <si>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</si>
  <si>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</si>
  <si>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</si>
  <si>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</si>
  <si>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</si>
  <si>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</si>
  <si>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</si>
  <si>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</si>
  <si>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</si>
  <si>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</si>
  <si>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</si>
  <si>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</si>
  <si>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</si>
  <si>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</si>
  <si>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</si>
  <si>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</si>
  <si>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</si>
  <si>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</si>
  <si>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</si>
  <si>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</si>
  <si>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</si>
  <si>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</si>
  <si>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</si>
  <si>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</si>
  <si>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</si>
  <si>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</si>
  <si>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</si>
  <si>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</si>
  <si>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</si>
  <si>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</si>
  <si>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</si>
  <si>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</si>
  <si>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</si>
  <si>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</si>
  <si>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</si>
  <si>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</si>
  <si>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</si>
  <si>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</si>
  <si>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</si>
  <si>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</si>
  <si>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</si>
  <si>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</si>
  <si>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</si>
  <si>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</si>
  <si>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</si>
  <si>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</si>
  <si>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</si>
  <si>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</si>
  <si>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</si>
  <si>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</si>
  <si>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</si>
  <si>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</si>
  <si>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</si>
  <si>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</si>
  <si>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</si>
  <si>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</si>
  <si>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</si>
  <si>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</si>
  <si>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</si>
  <si>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</si>
  <si>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</si>
  <si>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</si>
  <si>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</si>
  <si>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</si>
  <si>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</si>
  <si>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</si>
  <si>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</si>
  <si>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</si>
  <si>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</si>
  <si>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</si>
  <si>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</si>
  <si>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</si>
  <si>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</si>
  <si>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</si>
  <si>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</si>
  <si>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</si>
  <si>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</si>
  <si>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</si>
  <si>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</si>
  <si>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</si>
  <si>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</si>
  <si>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</si>
  <si>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</si>
  <si>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</si>
  <si>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</si>
  <si>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</si>
  <si>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</si>
  <si>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</si>
  <si>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</si>
  <si>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</si>
  <si>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</si>
  <si>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</si>
  <si>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</si>
  <si>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</si>
  <si>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</si>
  <si>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</si>
  <si>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</si>
  <si>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</si>
  <si>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</si>
  <si>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</si>
  <si>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</si>
  <si>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</si>
  <si>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</si>
  <si>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</si>
  <si>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</si>
  <si>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</si>
  <si>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</si>
  <si>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</si>
  <si>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</si>
  <si>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</si>
  <si>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</si>
  <si>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</si>
  <si>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</si>
  <si>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</si>
  <si>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</si>
  <si>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</si>
  <si>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</si>
  <si>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</si>
  <si>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</si>
  <si>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</si>
  <si>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</si>
  <si>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</si>
  <si>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</si>
  <si>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</si>
  <si>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</si>
  <si>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</si>
  <si>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</si>
  <si>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</si>
  <si>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</si>
  <si>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</si>
  <si>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</si>
  <si>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</si>
  <si>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</si>
  <si>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</si>
  <si>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</si>
  <si>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</si>
  <si>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</si>
  <si>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</si>
  <si>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</si>
  <si>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</si>
  <si>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</si>
  <si>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</si>
  <si>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</si>
  <si>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</si>
  <si>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</si>
  <si>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</si>
  <si>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</si>
  <si>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</si>
  <si>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</si>
  <si>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</si>
  <si>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</si>
  <si>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</si>
  <si>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</si>
  <si>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</si>
  <si>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</si>
  <si>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</si>
  <si>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</si>
  <si>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</si>
  <si>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</si>
  <si>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</si>
  <si>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</si>
  <si>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</si>
  <si>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</si>
  <si>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</si>
  <si>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</si>
  <si>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</si>
  <si>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</si>
  <si>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</si>
  <si>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</si>
  <si>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</si>
  <si>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</si>
  <si>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</si>
  <si>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</si>
  <si>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</si>
  <si>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</si>
  <si>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</si>
  <si>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</si>
  <si>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</si>
  <si>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</si>
  <si>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</si>
  <si>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</si>
  <si>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</si>
  <si>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</si>
  <si>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</si>
  <si>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</si>
  <si>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</si>
  <si>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</si>
  <si>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</si>
  <si>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</si>
  <si>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</si>
  <si>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</si>
  <si>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</si>
  <si>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</si>
  <si>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</si>
  <si>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</si>
  <si>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</si>
  <si>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</si>
  <si>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</si>
  <si>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</si>
  <si>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</si>
  <si>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</si>
  <si>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</si>
  <si>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</si>
  <si>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</si>
  <si>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</si>
  <si>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</si>
  <si>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</si>
  <si>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</si>
  <si>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</si>
  <si>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</si>
  <si>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</si>
  <si>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</si>
  <si>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</si>
  <si>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</si>
  <si>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</si>
  <si>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</si>
  <si>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</si>
  <si>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</si>
  <si>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</si>
  <si>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</si>
  <si>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</si>
  <si>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</si>
  <si>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</si>
  <si>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</si>
  <si>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</si>
  <si>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</si>
  <si>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</si>
  <si>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</si>
  <si>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</si>
  <si>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</si>
  <si>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</si>
  <si>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</si>
  <si>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</si>
  <si>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</si>
  <si>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</si>
  <si>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</si>
  <si>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</si>
  <si>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</si>
  <si>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</si>
  <si>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</si>
  <si>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</si>
  <si>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</si>
  <si>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</si>
  <si>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</si>
  <si>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</si>
  <si>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</si>
  <si>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</si>
  <si>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</si>
  <si>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</si>
  <si>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</si>
  <si>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</si>
  <si>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</si>
  <si>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</si>
  <si>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</si>
  <si>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</si>
  <si>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</si>
  <si>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</si>
  <si>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</si>
  <si>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</si>
  <si>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</si>
  <si>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</si>
  <si>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</si>
  <si>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</si>
  <si>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</si>
  <si>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</si>
  <si>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</si>
  <si>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</si>
  <si>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</si>
  <si>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</si>
  <si>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</si>
  <si>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</si>
  <si>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</si>
  <si>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</si>
  <si>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</si>
  <si>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</si>
  <si>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</si>
  <si>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</si>
  <si>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</si>
  <si>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</si>
  <si>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</si>
  <si>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</si>
  <si>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</si>
  <si>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</si>
  <si>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</si>
  <si>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</si>
  <si>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</si>
  <si>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</si>
  <si>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</si>
  <si>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</si>
  <si>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</si>
  <si>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</si>
  <si>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</si>
  <si>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</si>
  <si>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</si>
  <si>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</si>
  <si>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</si>
  <si>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</si>
  <si>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</si>
  <si>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</si>
  <si>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</si>
  <si>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</si>
  <si>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</si>
  <si>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</si>
  <si>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</si>
  <si>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</si>
  <si>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</si>
  <si>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</si>
  <si>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</si>
  <si>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</si>
  <si>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</si>
  <si>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</si>
  <si>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</si>
  <si>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</si>
  <si>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</si>
  <si>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</si>
  <si>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</si>
  <si>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</si>
  <si>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</si>
  <si>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</si>
  <si>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</si>
  <si>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</si>
  <si>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</si>
  <si>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</si>
  <si>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</si>
  <si>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</si>
  <si>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</si>
  <si>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</si>
  <si>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</si>
  <si>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</si>
  <si>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</si>
  <si>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</si>
  <si>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</si>
  <si>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</si>
  <si>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</si>
  <si>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</si>
  <si>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</si>
  <si>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</si>
  <si>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</si>
  <si>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</si>
  <si>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</si>
  <si>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</si>
  <si>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</si>
  <si>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</si>
  <si>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</si>
  <si>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</si>
  <si>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</si>
  <si>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</si>
  <si>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</si>
  <si>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</si>
  <si>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</si>
  <si>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</si>
  <si>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</si>
  <si>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</si>
  <si>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</si>
  <si>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</si>
  <si>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</si>
  <si>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</si>
  <si>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</si>
  <si>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</si>
  <si>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</si>
  <si>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</si>
  <si>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</si>
  <si>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</si>
  <si>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</si>
  <si>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</si>
  <si>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</si>
  <si>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</si>
  <si>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</si>
  <si>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</si>
  <si>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</si>
  <si>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</si>
  <si>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</si>
  <si>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</si>
  <si>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</si>
  <si>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</si>
  <si>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</si>
  <si>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</si>
  <si>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</si>
  <si>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</si>
  <si>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</si>
  <si>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</si>
  <si>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</si>
  <si>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</si>
  <si>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</si>
  <si>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</si>
  <si>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</si>
  <si>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</si>
  <si>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</si>
  <si>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</si>
  <si>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</si>
  <si>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</si>
  <si>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</si>
  <si>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</si>
  <si>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</si>
  <si>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</si>
  <si>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</si>
  <si>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</si>
  <si>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</si>
  <si>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</si>
  <si>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</si>
  <si>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</si>
  <si>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</si>
  <si>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</si>
  <si>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</si>
  <si>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</si>
  <si>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</si>
  <si>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</si>
  <si>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</si>
  <si>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</si>
  <si>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</si>
  <si>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</si>
  <si>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</si>
  <si>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</si>
  <si>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</si>
  <si>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</si>
  <si>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</si>
  <si>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</si>
  <si>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</si>
  <si>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</si>
  <si>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</si>
  <si>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</si>
  <si>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</si>
  <si>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</si>
  <si>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</si>
  <si>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</si>
  <si>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</si>
  <si>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</si>
  <si>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</si>
  <si>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</si>
  <si>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</si>
  <si>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</si>
  <si>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</si>
  <si>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</si>
  <si>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</si>
  <si>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</si>
  <si>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</si>
  <si>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</si>
  <si>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</si>
  <si>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</si>
  <si>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</si>
  <si>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</si>
  <si>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</si>
  <si>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</si>
  <si>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</si>
  <si>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</si>
  <si>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</si>
  <si>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</si>
  <si>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</si>
  <si>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</si>
  <si>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</si>
  <si>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</si>
  <si>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</si>
  <si>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</si>
  <si>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</si>
  <si>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</si>
  <si>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</si>
  <si>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</si>
  <si>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</si>
  <si>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</si>
  <si>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</si>
  <si>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</si>
  <si>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</si>
  <si>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</si>
  <si>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</si>
  <si>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</si>
  <si>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</si>
  <si>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</si>
  <si>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</si>
  <si>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</si>
  <si>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</si>
  <si>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</si>
  <si>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</si>
  <si>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</si>
  <si>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</si>
  <si>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</si>
  <si>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</si>
  <si>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</si>
  <si>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</si>
  <si>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</si>
  <si>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</si>
  <si>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</si>
  <si>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</si>
  <si>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</si>
  <si>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</si>
  <si>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</si>
  <si>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</si>
  <si>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</si>
  <si>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</si>
  <si>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</si>
  <si>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</si>
  <si>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</si>
  <si>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</si>
  <si>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</si>
  <si>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</si>
  <si>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</si>
  <si>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</si>
  <si>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</si>
  <si>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</si>
  <si>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</si>
  <si>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</si>
  <si>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</si>
  <si>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</si>
  <si>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</si>
  <si>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</si>
  <si>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</si>
  <si>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</si>
  <si>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</si>
  <si>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</si>
  <si>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</si>
  <si>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</si>
  <si>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</si>
  <si>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</si>
  <si>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</si>
  <si>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</si>
  <si>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</si>
  <si>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</si>
  <si>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</si>
  <si>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</si>
  <si>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</si>
  <si>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</si>
  <si>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</si>
  <si>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</si>
  <si>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</si>
  <si>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</si>
  <si>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</si>
  <si>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</si>
  <si>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</si>
  <si>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</si>
  <si>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</si>
  <si>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</si>
  <si>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</si>
  <si>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</si>
  <si>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</si>
  <si>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</si>
  <si>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</si>
  <si>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</si>
  <si>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</si>
  <si>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</si>
  <si>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</si>
  <si>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</si>
  <si>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</si>
  <si>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</si>
  <si>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</si>
  <si>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</si>
  <si>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</si>
  <si>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</si>
  <si>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</si>
  <si>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</si>
  <si>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</si>
  <si>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</si>
  <si>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</si>
  <si>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</si>
  <si>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</si>
  <si>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</si>
  <si>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</si>
  <si>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</si>
  <si>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</si>
  <si>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</si>
  <si>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</si>
  <si>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</si>
  <si>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</si>
  <si>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</si>
  <si>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</si>
  <si>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</si>
  <si>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</si>
  <si>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</si>
  <si>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</si>
  <si>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</si>
  <si>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</si>
  <si>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</si>
  <si>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</si>
  <si>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</si>
  <si>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</si>
  <si>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</si>
  <si>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</si>
  <si>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</si>
  <si>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</si>
  <si>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</si>
  <si>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</si>
  <si>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</si>
  <si>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</si>
  <si>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</si>
  <si>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</si>
  <si>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</si>
  <si>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</si>
  <si>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</si>
  <si>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</si>
  <si>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</si>
  <si>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</si>
  <si>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</si>
  <si>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</si>
  <si>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</si>
  <si>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</si>
  <si>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</si>
  <si>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</si>
  <si>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</si>
  <si>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</si>
  <si>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</si>
  <si>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</si>
  <si>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</si>
  <si>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</si>
  <si>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</si>
  <si>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</si>
  <si>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</si>
  <si>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</si>
  <si>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</si>
  <si>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</si>
  <si>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</si>
  <si>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</si>
  <si>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</si>
  <si>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</si>
  <si>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</si>
  <si>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</si>
  <si>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</si>
  <si>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</si>
  <si>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</si>
  <si>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</si>
  <si>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</si>
  <si>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</si>
  <si>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</si>
  <si>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</si>
  <si>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</si>
  <si>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</si>
  <si>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</si>
  <si>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</si>
  <si>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</si>
  <si>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</si>
  <si>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</si>
  <si>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</si>
  <si>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</si>
  <si>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</si>
  <si>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</si>
  <si>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</si>
  <si>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</si>
  <si>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</si>
  <si>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</si>
  <si>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</si>
  <si>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</si>
  <si>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</si>
  <si>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</si>
  <si>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</si>
  <si>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</si>
  <si>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</si>
  <si>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</si>
  <si>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</si>
  <si>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</si>
  <si>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</si>
  <si>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</si>
  <si>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</si>
  <si>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</si>
  <si>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</si>
  <si>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</si>
  <si>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</si>
  <si>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</si>
  <si>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</si>
  <si>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</si>
  <si>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</si>
  <si>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</si>
  <si>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</si>
  <si>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</si>
  <si>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</si>
  <si>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</si>
  <si>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</si>
  <si>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</si>
  <si>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</si>
  <si>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</si>
  <si>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</si>
  <si>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</si>
  <si>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</si>
  <si>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</si>
  <si>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</si>
  <si>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</si>
  <si>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</si>
  <si>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</si>
  <si>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</si>
  <si>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</si>
  <si>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</si>
  <si>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</si>
  <si>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</si>
  <si>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</si>
  <si>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</si>
  <si>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</si>
  <si>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</si>
  <si>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</si>
  <si>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</si>
  <si>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</si>
  <si>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</si>
  <si>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</si>
  <si>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</si>
  <si>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</si>
  <si>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</si>
  <si>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</si>
  <si>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</si>
  <si>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</si>
  <si>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</si>
  <si>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</si>
  <si>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</si>
  <si>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</si>
  <si>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</si>
  <si>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</si>
  <si>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</si>
  <si>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</si>
  <si>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</si>
  <si>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</si>
  <si>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</si>
  <si>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</si>
  <si>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</si>
  <si>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</si>
  <si>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</si>
  <si>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</si>
  <si>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</si>
  <si>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</si>
  <si>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</si>
  <si>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</si>
  <si>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</si>
  <si>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</si>
  <si>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</si>
  <si>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</si>
  <si>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</si>
  <si>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</si>
  <si>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</si>
  <si>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</si>
  <si>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</si>
  <si>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</si>
  <si>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</si>
  <si>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</si>
  <si>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</si>
  <si>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</si>
  <si>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</si>
  <si>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</si>
  <si>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</si>
  <si>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</si>
  <si>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</si>
  <si>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</si>
  <si>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</si>
  <si>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</si>
  <si>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</si>
  <si>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</si>
  <si>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</si>
  <si>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</si>
  <si>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</si>
  <si>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</si>
  <si>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</si>
  <si>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</si>
  <si>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</si>
  <si>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</si>
  <si>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</si>
  <si>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</si>
  <si>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</si>
  <si>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</si>
  <si>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</si>
  <si>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</si>
  <si>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</si>
  <si>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</si>
  <si>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</si>
  <si>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</si>
  <si>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</si>
  <si>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</si>
  <si>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</si>
  <si>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</si>
  <si>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</si>
  <si>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</si>
  <si>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</si>
  <si>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</si>
  <si>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</si>
  <si>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</si>
  <si>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</si>
  <si>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</si>
  <si>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</si>
  <si>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</si>
  <si>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</si>
  <si>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</si>
  <si>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</si>
  <si>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</si>
  <si>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</si>
  <si>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</si>
  <si>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</si>
  <si>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</si>
  <si>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</si>
  <si>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</si>
  <si>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</si>
  <si>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</si>
  <si>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</si>
  <si>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</si>
  <si>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</si>
  <si>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</si>
  <si>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</si>
  <si>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</si>
  <si>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</si>
  <si>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</si>
  <si>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</si>
  <si>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</si>
  <si>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</si>
  <si>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</si>
  <si>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</si>
  <si>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</si>
  <si>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</si>
  <si>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</si>
  <si>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</si>
  <si>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</si>
  <si>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</si>
  <si>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</si>
  <si>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</si>
  <si>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</si>
  <si>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</si>
  <si>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</si>
  <si>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</si>
  <si>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</si>
  <si>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</si>
  <si>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</si>
  <si>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</si>
  <si>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</si>
  <si>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</si>
  <si>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</si>
  <si>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</si>
  <si>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</si>
  <si>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</si>
  <si>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</si>
  <si>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</si>
  <si>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</si>
  <si>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</si>
  <si>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</si>
  <si>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</si>
  <si>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</si>
  <si>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</si>
  <si>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</si>
  <si>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</si>
  <si>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</si>
  <si>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</si>
  <si>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</si>
  <si>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</si>
  <si>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</si>
  <si>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</si>
  <si>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</si>
  <si>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</si>
  <si>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</si>
  <si>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</si>
  <si>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</si>
  <si>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</si>
  <si>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</si>
  <si>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</si>
  <si>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</si>
  <si>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</si>
  <si>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</si>
  <si>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</si>
  <si>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</si>
  <si>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</si>
  <si>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</si>
  <si>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</si>
  <si>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</si>
  <si>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</si>
  <si>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</si>
  <si>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</si>
  <si>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</si>
  <si>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</si>
  <si>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</si>
  <si>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</si>
  <si>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</si>
  <si>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</si>
  <si>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</si>
  <si>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</si>
  <si>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</si>
  <si>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</si>
  <si>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</si>
  <si>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</si>
  <si>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</si>
  <si>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</si>
  <si>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</si>
  <si>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</si>
  <si>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</si>
  <si>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</si>
  <si>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</si>
  <si>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</si>
  <si>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</si>
  <si>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</si>
  <si>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</si>
  <si>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</si>
  <si>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</si>
  <si>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</si>
  <si>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</si>
  <si>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</si>
  <si>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</si>
  <si>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</si>
  <si>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</si>
  <si>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</si>
  <si>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</si>
  <si>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</si>
  <si>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</si>
  <si>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</si>
  <si>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</si>
  <si>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</si>
  <si>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</si>
  <si>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</si>
  <si>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</si>
  <si>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</si>
  <si>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</si>
  <si>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</si>
  <si>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</si>
  <si>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</si>
  <si>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</si>
  <si>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</si>
  <si>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</si>
  <si>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</si>
  <si>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</si>
  <si>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</si>
  <si>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</si>
  <si>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</si>
  <si>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</si>
  <si>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</si>
  <si>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</si>
  <si>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</si>
  <si>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</si>
  <si>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</si>
  <si>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</si>
  <si>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</si>
  <si>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</si>
  <si>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</si>
  <si>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</si>
  <si>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</si>
  <si>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</si>
  <si>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</si>
  <si>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</si>
  <si>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</si>
  <si>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</si>
  <si>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</si>
  <si>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</si>
  <si>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</si>
  <si>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</si>
  <si>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</si>
  <si>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</si>
  <si>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</si>
  <si>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</si>
  <si>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</si>
  <si>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</si>
  <si>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</si>
  <si>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</si>
  <si>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</si>
  <si>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</si>
  <si>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</si>
  <si>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</si>
  <si>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</si>
  <si>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</si>
  <si>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</si>
  <si>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</si>
  <si>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</si>
  <si>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</si>
  <si>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</si>
  <si>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</si>
  <si>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</si>
  <si>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</si>
  <si>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</si>
  <si>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</si>
  <si>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</si>
  <si>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</si>
  <si>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</si>
  <si>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</si>
  <si>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</si>
  <si>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</si>
  <si>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</si>
  <si>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</si>
  <si>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</si>
  <si>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</si>
  <si>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</si>
  <si>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</si>
  <si>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</si>
  <si>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</si>
  <si>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</si>
  <si>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</si>
  <si>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</si>
  <si>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</si>
  <si>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</si>
  <si>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</si>
  <si>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</si>
  <si>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</si>
  <si>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</si>
  <si>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</si>
  <si>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</si>
  <si>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</si>
  <si>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</si>
  <si>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</si>
  <si>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</si>
  <si>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</si>
  <si>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</si>
  <si>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</si>
  <si>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</si>
  <si>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</si>
  <si>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</si>
  <si>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</si>
  <si>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</si>
  <si>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</si>
  <si>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</si>
  <si>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</si>
  <si>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</si>
  <si>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</si>
  <si>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</si>
  <si>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</si>
  <si>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</si>
  <si>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</si>
  <si>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</si>
  <si>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</si>
  <si>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</si>
  <si>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</si>
  <si>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</si>
  <si>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</si>
  <si>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</si>
  <si>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</si>
  <si>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</si>
  <si>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</si>
  <si>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</si>
  <si>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</si>
  <si>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</si>
  <si>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</si>
  <si>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</si>
  <si>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</si>
  <si>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</si>
  <si>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</si>
  <si>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</si>
  <si>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</si>
  <si>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</si>
  <si>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</si>
  <si>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</si>
  <si>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</si>
  <si>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</si>
  <si>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</si>
  <si>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</si>
  <si>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</si>
  <si>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</si>
  <si>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</si>
  <si>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</si>
  <si>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</si>
  <si>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</si>
  <si>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</si>
  <si>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</si>
  <si>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</si>
  <si>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</si>
  <si>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</si>
  <si>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</si>
  <si>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</si>
  <si>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</si>
  <si>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</si>
  <si>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</si>
  <si>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</si>
  <si>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</si>
  <si>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</si>
  <si>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</si>
  <si>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</si>
  <si>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</si>
  <si>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</si>
  <si>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</si>
  <si>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</si>
  <si>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</si>
  <si>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</si>
  <si>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</si>
  <si>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</si>
  <si>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</si>
  <si>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</si>
  <si>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</si>
  <si>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</si>
  <si>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</si>
  <si>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</si>
  <si>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</si>
  <si>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</si>
  <si>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</si>
  <si>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</si>
  <si>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</si>
  <si>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</si>
  <si>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</si>
  <si>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</si>
  <si>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</si>
  <si>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</si>
  <si>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</si>
  <si>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</si>
  <si>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</si>
  <si>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</si>
  <si>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</si>
  <si>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</si>
  <si>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</si>
  <si>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</si>
  <si>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</si>
  <si>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</si>
  <si>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</si>
  <si>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</si>
  <si>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</si>
  <si>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</si>
  <si>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</si>
  <si>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</si>
  <si>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</si>
  <si>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</si>
  <si>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</si>
  <si>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</si>
  <si>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</si>
  <si>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</si>
  <si>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</si>
  <si>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</si>
  <si>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</si>
  <si>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</si>
  <si>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</si>
  <si>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</si>
  <si>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</si>
  <si>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</si>
  <si>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</si>
  <si>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</si>
  <si>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</si>
  <si>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</si>
  <si>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</si>
  <si>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</si>
  <si>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</si>
  <si>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</si>
  <si>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</si>
  <si>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</si>
  <si>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</si>
  <si>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</si>
  <si>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</si>
  <si>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</si>
  <si>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</si>
  <si>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</si>
  <si>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</si>
  <si>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</si>
  <si>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</si>
  <si>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</si>
  <si>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</si>
  <si>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</si>
  <si>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</si>
  <si>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</si>
  <si>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</si>
  <si>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</si>
  <si>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</si>
  <si>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</si>
  <si>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</si>
  <si>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</si>
  <si>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</si>
  <si>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</si>
  <si>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</si>
  <si>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</si>
  <si>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</si>
  <si>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</si>
  <si>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</si>
  <si>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</si>
  <si>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</si>
  <si>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</si>
  <si>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</si>
  <si>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</si>
  <si>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</si>
  <si>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</si>
  <si>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</si>
  <si>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</si>
  <si>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</si>
  <si>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</si>
  <si>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</si>
  <si>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</si>
  <si>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</si>
  <si>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</si>
  <si>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</si>
  <si>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</si>
  <si>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</si>
  <si>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</si>
  <si>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</si>
  <si>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</si>
  <si>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</si>
  <si>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</si>
  <si>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</si>
  <si>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</si>
  <si>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</si>
  <si>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</si>
  <si>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</si>
  <si>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</si>
  <si>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</si>
  <si>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</si>
  <si>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</si>
  <si>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</si>
  <si>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</si>
  <si>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</si>
  <si>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</si>
  <si>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</si>
  <si>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</si>
  <si>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</si>
  <si>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</si>
  <si>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</si>
  <si>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</si>
  <si>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</si>
  <si>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</si>
  <si>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</si>
  <si>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</si>
  <si>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</si>
  <si>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</si>
  <si>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</si>
  <si>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</si>
  <si>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</si>
  <si>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</si>
  <si>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</si>
  <si>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</si>
  <si>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</si>
  <si>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</si>
  <si>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</si>
  <si>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</si>
  <si>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</si>
  <si>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</si>
  <si>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</si>
  <si>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</si>
  <si>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</si>
  <si>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</si>
  <si>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</si>
  <si>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</si>
  <si>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</si>
  <si>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</si>
  <si>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</si>
  <si>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</si>
  <si>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</si>
  <si>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</si>
  <si>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</si>
  <si>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</si>
  <si>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</si>
  <si>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</si>
  <si>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</si>
  <si>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</si>
  <si>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</si>
  <si>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</si>
  <si>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</si>
  <si>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</si>
  <si>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</si>
  <si>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</si>
  <si>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</si>
  <si>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</si>
  <si>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</si>
  <si>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</si>
  <si>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</si>
  <si>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</si>
  <si>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</si>
  <si>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</si>
  <si>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</si>
  <si>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</si>
  <si>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</si>
  <si>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</si>
  <si>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</si>
  <si>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</si>
  <si>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</si>
  <si>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</si>
  <si>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</si>
  <si>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</si>
  <si>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</si>
  <si>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</si>
  <si>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</si>
  <si>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</si>
  <si>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</si>
  <si>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</si>
  <si>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</si>
  <si>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</si>
  <si>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</si>
  <si>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</si>
  <si>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</si>
  <si>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</si>
  <si>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</si>
  <si>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</si>
  <si>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</si>
  <si>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</si>
  <si>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</si>
  <si>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</si>
  <si>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</si>
  <si>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</si>
  <si>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</si>
  <si>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</si>
  <si>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</si>
  <si>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</si>
  <si>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</si>
  <si>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</si>
  <si>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</si>
  <si>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</si>
  <si>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</si>
  <si>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</si>
  <si>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</si>
  <si>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</si>
  <si>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</si>
  <si>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</si>
  <si>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</si>
  <si>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</si>
  <si>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</si>
  <si>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</si>
  <si>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</si>
  <si>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</si>
  <si>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</si>
  <si>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</si>
  <si>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</si>
  <si>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</si>
  <si>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</si>
  <si>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</si>
  <si>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</si>
  <si>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</si>
  <si>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</si>
  <si>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</si>
  <si>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</si>
  <si>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</si>
  <si>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</si>
  <si>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</si>
  <si>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</si>
  <si>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</si>
  <si>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</si>
  <si>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</si>
  <si>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</si>
  <si>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</si>
  <si>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</si>
  <si>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</si>
  <si>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</si>
  <si>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</si>
  <si>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</si>
  <si>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</si>
  <si>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</si>
  <si>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</si>
  <si>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</si>
  <si>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</si>
  <si>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</si>
  <si>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</si>
  <si>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</si>
  <si>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</si>
  <si>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</si>
  <si>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</si>
  <si>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</si>
  <si>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</si>
  <si>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</si>
  <si>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</si>
  <si>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</si>
  <si>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</si>
  <si>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</si>
  <si>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</si>
  <si>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</si>
  <si>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</si>
  <si>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</si>
  <si>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</si>
  <si>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</si>
  <si>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</si>
  <si>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</si>
  <si>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</si>
  <si>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</si>
  <si>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</si>
  <si>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</si>
  <si>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</si>
  <si>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</si>
  <si>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</si>
  <si>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</si>
  <si>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</si>
  <si>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</si>
  <si>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</si>
  <si>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</si>
  <si>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</si>
  <si>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</si>
  <si>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</si>
  <si>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</si>
  <si>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</si>
  <si>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</si>
  <si>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</si>
  <si>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</si>
  <si>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</si>
  <si>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</si>
  <si>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</si>
  <si>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</si>
  <si>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</si>
  <si>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</si>
  <si>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</si>
  <si>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</si>
  <si>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</si>
  <si>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</si>
  <si>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</si>
  <si>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</si>
  <si>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</si>
  <si>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</si>
  <si>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</si>
  <si>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</si>
  <si>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</si>
  <si>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</si>
  <si>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</si>
  <si>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</si>
  <si>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</si>
  <si>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</si>
  <si>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</si>
  <si>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</si>
  <si>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</si>
  <si>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</si>
  <si>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</si>
  <si>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</si>
  <si>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</si>
  <si>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</si>
  <si>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</si>
  <si>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</si>
  <si>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</si>
  <si>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</si>
  <si>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</si>
  <si>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</si>
  <si>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</si>
  <si>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</si>
  <si>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</si>
  <si>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</si>
  <si>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</si>
  <si>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</si>
  <si>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</si>
  <si>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</si>
  <si>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</si>
  <si>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</si>
  <si>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</si>
  <si>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</si>
  <si>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</si>
  <si>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</si>
  <si>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</si>
  <si>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</si>
  <si>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</si>
  <si>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</si>
  <si>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</si>
  <si>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</si>
  <si>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</si>
  <si>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</si>
  <si>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</si>
  <si>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</si>
  <si>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</si>
  <si>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</si>
  <si>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</si>
  <si>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</si>
  <si>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</si>
  <si>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</si>
  <si>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</si>
  <si>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</si>
  <si>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</si>
  <si>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</si>
  <si>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</si>
  <si>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</si>
  <si>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</si>
  <si>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</si>
  <si>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</si>
  <si>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</si>
  <si>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</si>
  <si>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</si>
  <si>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</si>
  <si>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</si>
  <si>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</si>
  <si>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</si>
  <si>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</si>
  <si>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</si>
  <si>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</si>
  <si>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</si>
  <si>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</si>
  <si>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</si>
  <si>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</si>
  <si>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</si>
  <si>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</si>
  <si>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</si>
  <si>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</si>
  <si>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</si>
  <si>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</si>
  <si>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</si>
  <si>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</si>
  <si>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</si>
  <si>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</si>
  <si>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</si>
  <si>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</si>
  <si>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</si>
  <si>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</si>
  <si>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</si>
  <si>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</si>
  <si>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</si>
  <si>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</si>
  <si>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</si>
  <si>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</si>
  <si>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</si>
  <si>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</si>
  <si>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</si>
  <si>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</si>
  <si>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</si>
  <si>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</si>
  <si>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</si>
  <si>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</si>
  <si>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</si>
  <si>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</si>
  <si>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</si>
  <si>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</si>
  <si>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</si>
  <si>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</si>
  <si>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</si>
  <si>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</si>
  <si>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</si>
  <si>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</si>
  <si>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</si>
  <si>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</si>
  <si>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</si>
  <si>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</si>
  <si>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</si>
  <si>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</si>
  <si>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</si>
  <si>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</si>
  <si>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</si>
  <si>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</si>
  <si>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</si>
  <si>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</si>
  <si>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</si>
  <si>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</si>
  <si>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</si>
  <si>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</si>
  <si>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</si>
  <si>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</si>
  <si>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</si>
  <si>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</si>
  <si>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</si>
  <si>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</si>
  <si>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</si>
  <si>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</si>
  <si>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</si>
  <si>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</si>
  <si>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</si>
  <si>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</si>
  <si>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</si>
  <si>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</si>
  <si>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</si>
  <si>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</si>
  <si>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</si>
  <si>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</si>
  <si>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</si>
  <si>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</si>
  <si>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</si>
  <si>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</si>
  <si>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</si>
  <si>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</si>
  <si>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</si>
  <si>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</si>
  <si>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</si>
  <si>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</si>
  <si>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</si>
  <si>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</si>
  <si>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</si>
  <si>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</si>
  <si>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</si>
  <si>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</si>
  <si>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</si>
  <si>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</si>
  <si>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</si>
  <si>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</si>
  <si>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</si>
  <si>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</si>
  <si>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</si>
  <si>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</si>
  <si>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</si>
  <si>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</si>
  <si>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</si>
  <si>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</si>
  <si>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</si>
  <si>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</si>
  <si>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</si>
  <si>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</si>
  <si>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</si>
  <si>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</si>
  <si>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</si>
  <si>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</si>
  <si>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</si>
  <si>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</si>
  <si>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</si>
  <si>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</si>
  <si>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</si>
  <si>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</si>
  <si>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</si>
  <si>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</si>
  <si>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</si>
  <si>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</si>
  <si>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</si>
  <si>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</si>
  <si>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</si>
  <si>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</si>
  <si>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</si>
  <si>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</si>
  <si>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</si>
  <si>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</si>
  <si>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</si>
  <si>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</si>
  <si>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</si>
  <si>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</si>
  <si>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</si>
  <si>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</si>
  <si>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</si>
  <si>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</si>
  <si>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</si>
  <si>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</si>
  <si>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</si>
  <si>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</si>
  <si>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</si>
  <si>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</si>
  <si>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</si>
  <si>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</si>
  <si>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</si>
  <si>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</si>
  <si>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</si>
  <si>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</si>
  <si>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</si>
  <si>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</si>
  <si>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</si>
  <si>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</si>
  <si>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</si>
  <si>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</si>
  <si>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</si>
  <si>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</si>
  <si>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</si>
  <si>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</si>
  <si>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</si>
  <si>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</si>
  <si>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</si>
  <si>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</si>
  <si>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</si>
  <si>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</si>
  <si>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</si>
  <si>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</si>
  <si>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</si>
  <si>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</si>
  <si>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</si>
  <si>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</si>
  <si>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</si>
  <si>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</si>
  <si>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</si>
  <si>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</si>
  <si>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</si>
  <si>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</si>
  <si>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</si>
  <si>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</si>
  <si>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</si>
  <si>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</si>
  <si>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</si>
  <si>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</si>
  <si>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</si>
  <si>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</si>
  <si>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</si>
  <si>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</si>
  <si>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</si>
  <si>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</si>
  <si>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</si>
  <si>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</si>
  <si>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</si>
  <si>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</si>
  <si>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</si>
  <si>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</si>
  <si>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</si>
  <si>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</si>
  <si>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</si>
  <si>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</si>
  <si>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</si>
  <si>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</si>
  <si>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</si>
  <si>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</si>
  <si>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</si>
  <si>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</si>
  <si>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</si>
  <si>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</si>
  <si>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</si>
  <si>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</si>
  <si>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</si>
  <si>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</si>
  <si>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</si>
  <si>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</si>
  <si>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</si>
  <si>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</si>
  <si>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</si>
  <si>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</si>
  <si>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</si>
  <si>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</si>
  <si>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</si>
  <si>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</si>
  <si>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</si>
  <si>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</si>
  <si>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</si>
  <si>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</si>
  <si>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</si>
  <si>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</si>
  <si>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</si>
  <si>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</si>
  <si>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</si>
  <si>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</si>
  <si>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</si>
  <si>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</si>
  <si>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</si>
  <si>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</si>
  <si>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</si>
  <si>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</si>
  <si>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</si>
  <si>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</si>
  <si>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</si>
  <si>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</si>
  <si>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</si>
  <si>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</si>
  <si>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</si>
  <si>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</si>
  <si>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</si>
  <si>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</si>
  <si>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</si>
  <si>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</si>
  <si>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</si>
  <si>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</si>
  <si>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</si>
  <si>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</si>
  <si>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</si>
  <si>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</si>
  <si>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</si>
  <si>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</si>
  <si>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</si>
  <si>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</si>
  <si>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</si>
  <si>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</si>
  <si>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</si>
  <si>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</si>
  <si>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</si>
  <si>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</si>
  <si>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</si>
  <si>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</si>
  <si>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</si>
  <si>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</si>
  <si>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</si>
  <si>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</si>
  <si>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</si>
  <si>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</si>
  <si>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</si>
  <si>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</si>
  <si>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</si>
  <si>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</si>
  <si>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</si>
  <si>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</si>
  <si>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</si>
  <si>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</si>
  <si>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</si>
  <si>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</si>
  <si>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</si>
  <si>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</si>
  <si>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</si>
  <si>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</si>
  <si>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</si>
  <si>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</si>
  <si>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</si>
  <si>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</si>
  <si>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</si>
  <si>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</si>
  <si>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</si>
  <si>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</si>
  <si>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</si>
  <si>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</si>
  <si>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</si>
  <si>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</si>
  <si>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</si>
  <si>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</si>
  <si>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</si>
  <si>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</si>
  <si>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</si>
  <si>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</si>
  <si>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</si>
  <si>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</si>
  <si>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</si>
  <si>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</si>
  <si>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</si>
  <si>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</si>
  <si>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</si>
  <si>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</si>
  <si>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</si>
  <si>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</si>
  <si>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</si>
  <si>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</si>
  <si>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</si>
  <si>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</si>
  <si>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</si>
  <si>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</si>
  <si>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</si>
  <si>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</si>
  <si>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</si>
  <si>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</si>
  <si>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</si>
  <si>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</si>
  <si>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</si>
  <si>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</si>
  <si>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</si>
  <si>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</si>
  <si>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</si>
  <si>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</si>
  <si>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</si>
  <si>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</si>
  <si>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</si>
  <si>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</si>
  <si>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</si>
  <si>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</si>
  <si>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</si>
  <si>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</si>
  <si>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</si>
  <si>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</si>
  <si>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</si>
  <si>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</si>
  <si>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</si>
  <si>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</si>
  <si>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</si>
  <si>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</si>
  <si>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</si>
  <si>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</si>
  <si>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</si>
  <si>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</si>
  <si>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</si>
  <si>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</si>
  <si>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</si>
  <si>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</si>
  <si>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</si>
  <si>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</si>
  <si>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</si>
  <si>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</si>
  <si>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</si>
  <si>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</si>
  <si>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</si>
  <si>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</si>
  <si>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</si>
  <si>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</si>
  <si>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</si>
  <si>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</si>
  <si>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</si>
  <si>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</si>
  <si>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</si>
  <si>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</si>
  <si>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</si>
  <si>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</si>
  <si>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</si>
  <si>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</si>
  <si>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</si>
  <si>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</si>
  <si>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</si>
  <si>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</si>
  <si>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</si>
  <si>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</si>
  <si>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</si>
  <si>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</si>
  <si>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</si>
  <si>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</si>
  <si>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</si>
  <si>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</si>
  <si>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</si>
  <si>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</si>
  <si>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</si>
  <si>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</si>
  <si>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</si>
  <si>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</si>
  <si>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</si>
  <si>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</si>
  <si>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</si>
  <si>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</si>
  <si>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</si>
  <si>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</si>
  <si>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</si>
  <si>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</si>
  <si>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</si>
  <si>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</si>
  <si>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</si>
  <si>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</si>
  <si>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</si>
  <si>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</si>
  <si>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</si>
  <si>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</si>
  <si>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</si>
  <si>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</si>
  <si>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</si>
  <si>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</si>
  <si>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</si>
  <si>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</si>
  <si>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</si>
  <si>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</si>
  <si>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</si>
  <si>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</si>
  <si>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</si>
  <si>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</si>
  <si>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</si>
  <si>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</si>
  <si>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</si>
  <si>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</si>
  <si>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</si>
  <si>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</si>
  <si>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</si>
  <si>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</si>
  <si>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</si>
  <si>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</si>
  <si>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</si>
  <si>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</si>
  <si>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</si>
  <si>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</si>
  <si>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</si>
  <si>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</si>
  <si>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</si>
  <si>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</si>
  <si>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</si>
  <si>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</si>
  <si>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</si>
  <si>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</si>
  <si>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</si>
  <si>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</si>
  <si>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</si>
  <si>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</si>
  <si>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</si>
  <si>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</si>
  <si>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</si>
  <si>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</si>
  <si>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</si>
  <si>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</si>
  <si>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</si>
  <si>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</si>
  <si>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</si>
  <si>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</si>
  <si>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</si>
  <si>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</si>
  <si>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</si>
  <si>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</si>
  <si>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</si>
  <si>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</si>
  <si>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</si>
  <si>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</si>
  <si>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</si>
  <si>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</si>
  <si>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</si>
  <si>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</si>
  <si>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</si>
  <si>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</si>
  <si>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</si>
  <si>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</si>
  <si>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</si>
  <si>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</si>
  <si>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</si>
  <si>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</si>
  <si>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</si>
  <si>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</si>
  <si>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</si>
  <si>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</si>
  <si>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</si>
  <si>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</si>
  <si>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</si>
  <si>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</si>
  <si>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</si>
  <si>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</si>
  <si>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</si>
  <si>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</si>
  <si>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</si>
  <si>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</si>
  <si>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</si>
  <si>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</si>
  <si>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</si>
  <si>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</si>
  <si>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</si>
  <si>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</si>
  <si>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</si>
  <si>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</si>
  <si>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</si>
  <si>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</si>
  <si>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</si>
  <si>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</si>
  <si>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</si>
  <si>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</si>
  <si>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</si>
  <si>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</si>
  <si>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</si>
  <si>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</si>
  <si>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</si>
  <si>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</si>
  <si>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</si>
  <si>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</si>
  <si>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</si>
  <si>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</si>
  <si>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</si>
  <si>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</si>
  <si>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</si>
  <si>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</si>
  <si>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</si>
  <si>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</si>
  <si>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</si>
  <si>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</si>
  <si>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</si>
  <si>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</si>
  <si>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</si>
  <si>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</si>
  <si>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</si>
  <si>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</si>
  <si>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</si>
  <si>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</si>
  <si>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</si>
  <si>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</si>
  <si>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</si>
  <si>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</si>
  <si>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</si>
  <si>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</si>
  <si>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</si>
  <si>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</si>
  <si>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</si>
  <si>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</si>
  <si>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</si>
  <si>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</si>
  <si>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</si>
  <si>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</si>
  <si>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</si>
  <si>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</si>
  <si>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</si>
  <si>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</si>
  <si>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</si>
  <si>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</si>
  <si>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</si>
  <si>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</si>
  <si>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</si>
  <si>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</si>
  <si>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</si>
  <si>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</si>
  <si>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</si>
  <si>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</si>
  <si>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</si>
  <si>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</si>
  <si>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</si>
  <si>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</si>
  <si>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</si>
  <si>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</si>
  <si>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</si>
  <si>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</si>
  <si>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</si>
  <si>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</si>
  <si>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</si>
  <si>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</si>
  <si>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</si>
  <si>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</si>
  <si>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</si>
  <si>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</si>
  <si>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</si>
  <si>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</si>
  <si>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</si>
  <si>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</si>
  <si>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</si>
  <si>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</si>
  <si>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</si>
  <si>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</si>
  <si>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</si>
  <si>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</si>
  <si>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</si>
  <si>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</si>
  <si>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</si>
  <si>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</si>
  <si>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</si>
  <si>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</si>
  <si>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</si>
  <si>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</si>
  <si>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</si>
  <si>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</si>
  <si>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</si>
  <si>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</si>
  <si>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</si>
  <si>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</si>
  <si>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</si>
  <si>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</si>
  <si>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</si>
  <si>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</si>
  <si>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</si>
  <si>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</si>
  <si>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</si>
  <si>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</si>
  <si>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</si>
  <si>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</si>
  <si>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</si>
  <si>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</si>
  <si>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</si>
  <si>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</si>
  <si>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</si>
  <si>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</si>
  <si>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</si>
  <si>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</si>
  <si>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</si>
  <si>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</si>
  <si>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</si>
  <si>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</si>
  <si>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</si>
  <si>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</si>
  <si>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</si>
  <si>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</si>
  <si>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</si>
  <si>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</si>
  <si>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</si>
  <si>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</si>
  <si>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</si>
  <si>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</si>
  <si>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</si>
  <si>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</si>
  <si>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</si>
  <si>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</si>
  <si>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</si>
  <si>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</si>
  <si>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</si>
  <si>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</si>
  <si>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</si>
  <si>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</si>
  <si>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</si>
  <si>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</si>
  <si>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</si>
  <si>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</si>
  <si>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</si>
  <si>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</si>
  <si>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</si>
  <si>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</si>
  <si>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</si>
  <si>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</si>
  <si>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</si>
  <si>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</si>
  <si>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</si>
  <si>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</si>
  <si>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</si>
  <si>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</si>
  <si>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</si>
  <si>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</si>
  <si>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</si>
  <si>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</si>
  <si>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</si>
  <si>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</si>
  <si>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</si>
  <si>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</si>
  <si>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</si>
  <si>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</si>
  <si>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</si>
  <si>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</si>
  <si>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</si>
  <si>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</si>
  <si>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</si>
  <si>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</si>
  <si>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</si>
  <si>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</si>
  <si>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</si>
  <si>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</si>
  <si>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</si>
  <si>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</si>
  <si>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</si>
  <si>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</si>
  <si>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</si>
  <si>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</si>
  <si>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</si>
  <si>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</si>
  <si>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</si>
  <si>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</si>
  <si>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</si>
  <si>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</si>
  <si>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</si>
  <si>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</si>
  <si>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</si>
  <si>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</si>
  <si>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</si>
  <si>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</si>
  <si>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</si>
  <si>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</si>
  <si>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</si>
  <si>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</si>
  <si>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</si>
  <si>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</si>
  <si>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</si>
  <si>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</si>
  <si>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</si>
  <si>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</si>
  <si>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</si>
  <si>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</si>
  <si>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</si>
  <si>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</si>
  <si>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</si>
  <si>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</si>
  <si>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</si>
  <si>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</si>
  <si>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</si>
  <si>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</si>
  <si>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</si>
  <si>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</si>
  <si>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</si>
  <si>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</si>
  <si>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</si>
  <si>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</si>
  <si>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</si>
  <si>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</si>
  <si>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</si>
  <si>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</si>
  <si>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</si>
  <si>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</si>
  <si>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</si>
  <si>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</si>
  <si>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</si>
  <si>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</si>
  <si>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</si>
  <si>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</si>
  <si>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</si>
  <si>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</si>
  <si>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</si>
  <si>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</si>
  <si>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</si>
  <si>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</si>
  <si>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</si>
  <si>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</si>
  <si>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</si>
  <si>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</si>
  <si>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</si>
  <si>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</si>
  <si>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</si>
  <si>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</si>
  <si>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</si>
  <si>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</si>
  <si>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</si>
  <si>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</si>
  <si>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</si>
  <si>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</si>
  <si>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</si>
  <si>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</si>
  <si>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</si>
  <si>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</si>
  <si>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</si>
  <si>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</si>
  <si>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</si>
  <si>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</si>
  <si>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</si>
  <si>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</si>
  <si>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</si>
  <si>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</si>
  <si>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</si>
  <si>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</si>
  <si>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</si>
  <si>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</si>
  <si>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</si>
  <si>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</si>
  <si>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</si>
  <si>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</si>
  <si>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</si>
  <si>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</si>
  <si>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</si>
  <si>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</si>
  <si>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</si>
  <si>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</si>
  <si>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</si>
  <si>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</si>
  <si>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</si>
  <si>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</si>
  <si>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</si>
  <si>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</si>
  <si>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</si>
  <si>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</si>
  <si>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</si>
  <si>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</si>
  <si>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</si>
  <si>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</si>
  <si>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</si>
  <si>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</si>
  <si>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</si>
  <si>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</si>
  <si>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</si>
  <si>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</si>
  <si>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</si>
  <si>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</si>
  <si>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</si>
  <si>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</si>
  <si>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</si>
  <si>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</si>
  <si>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</si>
  <si>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</si>
  <si>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</si>
  <si>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</si>
  <si>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</si>
  <si>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</si>
  <si>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</si>
  <si>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</si>
  <si>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</si>
  <si>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</si>
  <si>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</si>
  <si>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</si>
  <si>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</si>
  <si>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</si>
  <si>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</si>
  <si>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</si>
  <si>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</si>
  <si>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</si>
  <si>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</si>
  <si>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</si>
  <si>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</si>
  <si>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</si>
  <si>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</si>
  <si>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</si>
  <si>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</si>
  <si>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</si>
  <si>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</si>
  <si>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</si>
  <si>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</si>
  <si>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</si>
  <si>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</si>
  <si>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</si>
  <si>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</si>
  <si>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</si>
  <si>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</si>
  <si>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</si>
  <si>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</si>
  <si>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</si>
  <si>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</si>
  <si>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</si>
  <si>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</si>
  <si>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</si>
  <si>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</si>
  <si>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</si>
  <si>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</si>
  <si>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</si>
  <si>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</si>
  <si>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</si>
  <si>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</si>
  <si>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</si>
  <si>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</si>
  <si>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</si>
  <si>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</si>
  <si>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</si>
  <si>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</si>
  <si>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</si>
  <si>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</si>
  <si>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</si>
  <si>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</si>
  <si>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</si>
  <si>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</si>
  <si>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</si>
  <si>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</si>
  <si>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</si>
  <si>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</si>
  <si>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</si>
  <si>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</si>
  <si>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</si>
  <si>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</si>
  <si>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</si>
  <si>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</si>
  <si>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</si>
  <si>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</si>
  <si>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</si>
  <si>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</si>
  <si>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</si>
  <si>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</si>
  <si>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</si>
  <si>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</si>
  <si>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</si>
  <si>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</si>
  <si>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</si>
  <si>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</si>
  <si>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</si>
  <si>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</si>
  <si>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</si>
  <si>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</si>
  <si>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</si>
  <si>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</si>
  <si>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</si>
  <si>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</si>
  <si>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</si>
  <si>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</si>
  <si>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</si>
  <si>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</si>
  <si>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</si>
  <si>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</si>
  <si>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</si>
  <si>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</si>
  <si>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</si>
  <si>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</si>
  <si>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</si>
  <si>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</si>
  <si>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</si>
  <si>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</si>
  <si>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</si>
  <si>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</si>
  <si>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</si>
  <si>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</si>
  <si>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</si>
  <si>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</si>
  <si>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</si>
  <si>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</si>
  <si>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</si>
  <si>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</si>
  <si>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</si>
  <si>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</si>
  <si>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</si>
  <si>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</si>
  <si>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</si>
  <si>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</si>
  <si>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</si>
  <si>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</si>
  <si>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</si>
  <si>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</si>
  <si>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</si>
  <si>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</si>
  <si>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</si>
  <si>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</si>
  <si>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</si>
  <si>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</si>
  <si>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</si>
  <si>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</si>
  <si>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</si>
  <si>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</si>
  <si>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</si>
  <si>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</si>
  <si>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</si>
  <si>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</si>
  <si>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</si>
  <si>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</si>
  <si>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</si>
  <si>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</si>
  <si>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</si>
  <si>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</si>
  <si>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</si>
  <si>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</si>
  <si>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</si>
  <si>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</si>
  <si>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</si>
  <si>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</si>
  <si>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</si>
  <si>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</si>
  <si>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</si>
  <si>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</si>
  <si>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</si>
  <si>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</si>
  <si>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</si>
  <si>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</si>
  <si>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</si>
  <si>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</si>
  <si>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</si>
  <si>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</si>
  <si>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</si>
  <si>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</si>
  <si>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</si>
  <si>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</si>
  <si>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</si>
  <si>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</si>
  <si>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</si>
  <si>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</si>
  <si>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</si>
  <si>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</si>
  <si>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</si>
  <si>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</si>
  <si>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</si>
  <si>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</si>
  <si>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</si>
  <si>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</si>
  <si>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</si>
  <si>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</si>
  <si>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</si>
  <si>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</si>
  <si>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</si>
  <si>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</si>
  <si>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</si>
  <si>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</si>
  <si>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</si>
  <si>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</si>
  <si>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</si>
  <si>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</si>
  <si>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</si>
  <si>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</si>
  <si>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</si>
  <si>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</si>
  <si>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</si>
  <si>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</si>
  <si>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</si>
  <si>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</si>
  <si>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</si>
  <si>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</si>
  <si>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</si>
  <si>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</si>
  <si>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</si>
  <si>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</si>
  <si>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</si>
  <si>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</si>
  <si>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</si>
  <si>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</si>
  <si>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</si>
  <si>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</si>
  <si>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</si>
  <si>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</si>
  <si>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</si>
  <si>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</si>
  <si>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</si>
  <si>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</si>
  <si>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</si>
  <si>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</si>
  <si>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</si>
  <si>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</si>
  <si>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</si>
  <si>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</si>
  <si>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</si>
  <si>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</si>
  <si>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</si>
  <si>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</si>
  <si>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</si>
  <si>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</si>
  <si>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</si>
  <si>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</si>
  <si>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</si>
  <si>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</si>
  <si>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</si>
  <si>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</si>
  <si>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</si>
  <si>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</si>
  <si>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</si>
  <si>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</si>
  <si>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</si>
  <si>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</si>
  <si>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</si>
  <si>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</si>
  <si>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</si>
  <si>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</si>
  <si>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</si>
  <si>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</si>
  <si>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</si>
  <si>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</si>
  <si>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</si>
  <si>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</si>
  <si>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</si>
  <si>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</si>
  <si>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</si>
  <si>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</si>
  <si>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</si>
  <si>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</si>
  <si>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</si>
  <si>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</si>
  <si>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</si>
  <si>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</si>
  <si>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</si>
  <si>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</si>
  <si>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</si>
  <si>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</si>
  <si>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</si>
  <si>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</si>
  <si>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</si>
  <si>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</si>
  <si>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</si>
  <si>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</si>
  <si>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</si>
  <si>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</si>
  <si>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</si>
  <si>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</si>
  <si>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</si>
  <si>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</si>
  <si>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</si>
  <si>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</si>
  <si>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</si>
  <si>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</si>
  <si>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</si>
  <si>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</si>
  <si>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</si>
  <si>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</si>
  <si>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</si>
  <si>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</si>
  <si>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</si>
  <si>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</si>
  <si>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</si>
  <si>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</si>
  <si>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</si>
  <si>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</si>
  <si>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</si>
  <si>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</si>
  <si>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</si>
  <si>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</si>
  <si>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</si>
  <si>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</si>
  <si>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</si>
  <si>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</si>
  <si>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</si>
  <si>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</si>
  <si>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</si>
  <si>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</si>
  <si>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</si>
  <si>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</si>
  <si>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</si>
  <si>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</si>
  <si>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</si>
  <si>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</si>
  <si>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</si>
  <si>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</si>
  <si>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</si>
  <si>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</si>
  <si>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</si>
  <si>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</si>
  <si>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</si>
  <si>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</si>
  <si>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</si>
  <si>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</si>
  <si>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</si>
  <si>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</si>
  <si>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</si>
  <si>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</si>
  <si>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</si>
  <si>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</si>
  <si>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</si>
  <si>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</si>
  <si>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</si>
  <si>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</si>
  <si>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</si>
  <si>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</si>
  <si>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</si>
  <si>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</si>
  <si>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</si>
  <si>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</si>
  <si>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</si>
  <si>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</si>
  <si>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</si>
  <si>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</si>
  <si>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</si>
  <si>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</si>
  <si>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</si>
  <si>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</si>
  <si>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</si>
  <si>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</si>
  <si>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</si>
  <si>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</si>
  <si>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</si>
  <si>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</si>
  <si>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</si>
  <si>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</si>
  <si>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</si>
  <si>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</si>
  <si>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</si>
  <si>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</si>
  <si>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</si>
  <si>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</si>
  <si>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</si>
  <si>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</si>
  <si>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</si>
  <si>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</si>
  <si>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</si>
  <si>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</si>
  <si>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</si>
  <si>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</si>
  <si>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</si>
  <si>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</si>
  <si>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</si>
  <si>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</si>
  <si>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</si>
  <si>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</si>
  <si>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</si>
  <si>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</si>
  <si>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</si>
  <si>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</si>
  <si>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</si>
  <si>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</si>
  <si>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</si>
  <si>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</si>
  <si>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</si>
  <si>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</si>
  <si>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</si>
  <si>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</si>
  <si>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</si>
  <si>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</si>
  <si>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</si>
  <si>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</si>
  <si>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</si>
  <si>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</si>
  <si>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</si>
  <si>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</si>
  <si>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</si>
  <si>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</si>
  <si>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</si>
  <si>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</si>
  <si>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</si>
  <si>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</si>
  <si>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</si>
  <si>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</si>
  <si>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</si>
  <si>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</si>
  <si>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</si>
  <si>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</si>
  <si>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</si>
  <si>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</si>
  <si>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</si>
  <si>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</si>
  <si>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</si>
  <si>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</si>
  <si>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</si>
  <si>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</si>
  <si>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</si>
  <si>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</si>
  <si>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</si>
  <si>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</si>
  <si>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</si>
  <si>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</si>
  <si>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</si>
  <si>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</si>
  <si>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</si>
  <si>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</si>
  <si>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</si>
  <si>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</si>
  <si>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</si>
  <si>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</si>
  <si>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</si>
  <si>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</si>
  <si>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</si>
  <si>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</si>
  <si>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</si>
  <si>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</si>
  <si>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</si>
  <si>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</si>
  <si>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</si>
  <si>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</si>
  <si>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</si>
  <si>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</si>
  <si>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</si>
  <si>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</si>
  <si>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</si>
  <si>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</si>
  <si>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</si>
  <si>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</si>
  <si>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</si>
  <si>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</si>
  <si>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</si>
  <si>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</si>
  <si>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</si>
  <si>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</si>
  <si>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</si>
  <si>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</si>
  <si>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</si>
  <si>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</si>
  <si>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</si>
  <si>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</si>
  <si>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</si>
  <si>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</si>
  <si>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</si>
  <si>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</si>
  <si>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</si>
  <si>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</si>
  <si>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</si>
  <si>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</si>
  <si>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</si>
  <si>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</si>
  <si>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</si>
  <si>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</si>
  <si>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</si>
  <si>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</si>
  <si>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</si>
  <si>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</si>
  <si>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</si>
  <si>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</si>
  <si>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</si>
  <si>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</si>
  <si>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</si>
  <si>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</si>
  <si>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</si>
  <si>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</si>
  <si>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</si>
  <si>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</si>
  <si>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</si>
  <si>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</si>
  <si>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</si>
  <si>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</si>
  <si>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</si>
  <si>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</si>
  <si>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</si>
  <si>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</si>
  <si>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</si>
  <si>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</si>
  <si>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</si>
  <si>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</si>
  <si>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</si>
  <si>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</si>
  <si>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</si>
  <si>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</si>
  <si>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</si>
  <si>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</si>
  <si>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</si>
  <si>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</si>
  <si>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</si>
  <si>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</si>
  <si>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</si>
  <si>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</si>
  <si>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</si>
  <si>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</si>
  <si>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</si>
  <si>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</si>
  <si>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</si>
  <si>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</si>
  <si>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</si>
  <si>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</si>
  <si>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</si>
  <si>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</si>
  <si>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</si>
  <si>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</si>
  <si>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</si>
  <si>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</si>
  <si>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</si>
  <si>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</si>
  <si>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</si>
  <si>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</si>
  <si>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</si>
  <si>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</si>
  <si>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</si>
  <si>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</si>
  <si>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</si>
  <si>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</si>
  <si>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</si>
  <si>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</si>
  <si>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</si>
  <si>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</si>
  <si>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</si>
  <si>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</si>
  <si>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</si>
  <si>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</si>
  <si>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</si>
  <si>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</si>
  <si>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</si>
  <si>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</si>
  <si>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</si>
  <si>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</si>
  <si>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</si>
  <si>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</si>
  <si>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</si>
  <si>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</si>
  <si>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</si>
  <si>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</si>
  <si>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</si>
  <si>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</si>
  <si>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</si>
  <si>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</si>
  <si>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</si>
  <si>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</si>
  <si>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</si>
  <si>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</si>
  <si>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</si>
  <si>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</si>
  <si>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</si>
  <si>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</si>
  <si>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</si>
  <si>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</si>
  <si>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</si>
  <si>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</si>
  <si>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</si>
  <si>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</si>
  <si>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</si>
  <si>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</si>
  <si>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</si>
  <si>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</si>
  <si>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</si>
  <si>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</si>
  <si>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</si>
  <si>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</si>
  <si>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</si>
  <si>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</si>
  <si>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</si>
  <si>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</si>
  <si>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</si>
  <si>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</si>
  <si>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</si>
  <si>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</si>
  <si>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</si>
  <si>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</si>
  <si>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</si>
  <si>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</si>
  <si>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</si>
  <si>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</si>
  <si>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</si>
  <si>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</si>
  <si>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</si>
  <si>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</si>
  <si>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</si>
  <si>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</si>
  <si>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</si>
  <si>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</si>
  <si>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</si>
  <si>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</si>
  <si>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</si>
  <si>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</si>
  <si>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</si>
  <si>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</si>
  <si>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</si>
  <si>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</si>
  <si>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</si>
  <si>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</si>
  <si>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</si>
  <si>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</si>
  <si>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</si>
  <si>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</si>
  <si>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</si>
  <si>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</si>
  <si>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</si>
  <si>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</si>
  <si>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</si>
  <si>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</si>
  <si>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</si>
  <si>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</si>
  <si>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</si>
  <si>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</si>
  <si>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</si>
  <si>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</si>
  <si>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</si>
  <si>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</si>
  <si>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</si>
  <si>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</si>
  <si>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</si>
  <si>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</si>
  <si>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</si>
  <si>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</si>
  <si>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</si>
  <si>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</si>
  <si>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</si>
  <si>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</si>
  <si>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</si>
  <si>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</si>
  <si>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</si>
  <si>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</si>
  <si>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</si>
  <si>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</si>
  <si>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</si>
  <si>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</si>
  <si>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</si>
  <si>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</si>
  <si>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</si>
  <si>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</si>
  <si>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</si>
  <si>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</si>
  <si>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</si>
  <si>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</si>
  <si>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</si>
  <si>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</si>
  <si>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</si>
  <si>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</si>
  <si>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</si>
  <si>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</si>
  <si>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</si>
  <si>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</si>
  <si>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</si>
  <si>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</si>
  <si>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</si>
  <si>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</si>
  <si>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</si>
  <si>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</si>
  <si>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</si>
  <si>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</si>
  <si>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</si>
  <si>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</si>
  <si>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</si>
  <si>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</si>
  <si>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</si>
  <si>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</si>
  <si>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</si>
  <si>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</si>
  <si>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</si>
  <si>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</si>
  <si>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</si>
  <si>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</si>
  <si>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</si>
  <si>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</si>
  <si>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</si>
  <si>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</si>
  <si>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</si>
  <si>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</si>
  <si>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</si>
  <si>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</si>
  <si>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</si>
  <si>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</si>
  <si>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</si>
  <si>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</si>
  <si>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</si>
  <si>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</si>
  <si>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</si>
  <si>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</si>
  <si>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</si>
  <si>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</si>
  <si>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</si>
  <si>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</si>
  <si>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</si>
  <si>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</si>
  <si>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</si>
  <si>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</si>
  <si>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</si>
  <si>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</si>
  <si>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</si>
  <si>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</si>
  <si>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</si>
  <si>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</si>
  <si>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</si>
  <si>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</si>
  <si>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</si>
  <si>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</si>
  <si>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</si>
  <si>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</si>
  <si>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</si>
  <si>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</si>
  <si>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</si>
  <si>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</si>
  <si>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</si>
  <si>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</si>
  <si>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</si>
  <si>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</si>
  <si>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</si>
  <si>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</si>
  <si>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</si>
  <si>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</si>
  <si>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</si>
  <si>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</si>
  <si>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</si>
  <si>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</si>
  <si>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</si>
  <si>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</si>
  <si>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</si>
  <si>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</si>
  <si>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</si>
  <si>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</si>
  <si>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</si>
  <si>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</si>
  <si>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</si>
  <si>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</si>
  <si>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</si>
  <si>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</si>
  <si>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</si>
  <si>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</si>
  <si>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</si>
  <si>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</si>
  <si>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</si>
  <si>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</si>
  <si>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</si>
  <si>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</si>
  <si>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</si>
  <si>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</si>
  <si>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</si>
  <si>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</si>
  <si>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</si>
  <si>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</si>
  <si>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</si>
  <si>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</si>
  <si>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</si>
  <si>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</si>
  <si>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</si>
  <si>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</si>
  <si>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</si>
  <si>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</si>
  <si>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</si>
  <si>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</si>
  <si>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</si>
  <si>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</si>
  <si>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</si>
  <si>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</si>
  <si>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</si>
  <si>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</si>
  <si>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</si>
  <si>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</si>
  <si>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</si>
  <si>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</si>
  <si>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</si>
  <si>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</si>
  <si>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</si>
  <si>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</si>
  <si>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</si>
  <si>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</si>
  <si>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</si>
  <si>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</si>
  <si>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</si>
  <si>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</si>
  <si>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</si>
  <si>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</si>
  <si>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</si>
  <si>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</si>
  <si>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</si>
  <si>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</si>
  <si>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</si>
  <si>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</si>
  <si>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</si>
  <si>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</si>
  <si>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</si>
  <si>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</si>
  <si>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</si>
  <si>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</si>
  <si>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</si>
  <si>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</si>
  <si>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</si>
  <si>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</si>
  <si>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</si>
  <si>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</si>
  <si>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</si>
  <si>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</si>
  <si>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</si>
  <si>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</si>
  <si>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</si>
  <si>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</si>
  <si>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</si>
  <si>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</si>
  <si>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</si>
  <si>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</si>
  <si>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</si>
  <si>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</si>
  <si>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</si>
  <si>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</si>
  <si>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</si>
  <si>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</si>
  <si>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</si>
  <si>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</si>
  <si>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</si>
  <si>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</si>
  <si>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</si>
  <si>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</si>
  <si>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</si>
  <si>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</si>
  <si>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</si>
  <si>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</si>
  <si>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</si>
  <si>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</si>
  <si>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</si>
  <si>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</si>
  <si>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</si>
  <si>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</si>
  <si>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</si>
  <si>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</si>
  <si>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</si>
  <si>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</si>
  <si>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</si>
  <si>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</si>
  <si>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</si>
  <si>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</si>
  <si>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</si>
  <si>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</si>
  <si>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</si>
  <si>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</si>
  <si>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</si>
  <si>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</si>
  <si>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</si>
  <si>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</si>
  <si>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</si>
  <si>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</si>
  <si>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</si>
  <si>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</si>
  <si>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</si>
  <si>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</si>
  <si>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</si>
  <si>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</si>
  <si>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</si>
  <si>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</si>
  <si>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</si>
  <si>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</si>
  <si>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</si>
  <si>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</si>
  <si>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</si>
  <si>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</si>
  <si>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</si>
  <si>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</si>
  <si>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</si>
  <si>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</si>
  <si>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</si>
  <si>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</si>
  <si>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</si>
  <si>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</si>
  <si>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</si>
  <si>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</si>
  <si>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</si>
  <si>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</si>
  <si>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</si>
  <si>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</si>
  <si>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</si>
  <si>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</si>
  <si>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</si>
  <si>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</si>
  <si>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</si>
  <si>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</si>
  <si>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</si>
  <si>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</si>
  <si>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</si>
  <si>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</si>
  <si>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</si>
  <si>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</si>
  <si>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</si>
  <si>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</si>
  <si>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</si>
  <si>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</si>
  <si>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</si>
  <si>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</si>
  <si>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</si>
  <si>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</si>
  <si>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</si>
  <si>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</si>
  <si>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</si>
  <si>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</si>
  <si>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</si>
  <si>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</si>
  <si>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</si>
  <si>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</si>
  <si>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</si>
  <si>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</si>
  <si>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</si>
  <si>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</si>
  <si>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</si>
  <si>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</si>
  <si>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</si>
  <si>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</si>
  <si>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</si>
  <si>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</si>
  <si>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</si>
  <si>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</si>
  <si>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</si>
  <si>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</si>
  <si>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</si>
  <si>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</si>
  <si>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</si>
  <si>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</si>
  <si>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</si>
  <si>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</si>
  <si>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</si>
  <si>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</si>
  <si>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</si>
  <si>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</si>
  <si>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</si>
  <si>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</si>
  <si>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</si>
  <si>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</si>
  <si>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</si>
  <si>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</si>
  <si>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</si>
  <si>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</si>
  <si>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</si>
  <si>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</si>
  <si>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</si>
  <si>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</si>
  <si>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</si>
  <si>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</si>
  <si>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</si>
  <si>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</si>
  <si>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</si>
  <si>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</si>
  <si>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</si>
  <si>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</si>
  <si>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</si>
  <si>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</si>
  <si>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</si>
  <si>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</si>
  <si>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</si>
  <si>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</si>
  <si>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</si>
  <si>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</si>
  <si>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</si>
  <si>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</si>
  <si>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</si>
  <si>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</si>
  <si>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</si>
  <si>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</si>
  <si>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</si>
  <si>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</si>
  <si>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</si>
  <si>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</si>
  <si>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</si>
  <si>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</si>
  <si>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</si>
  <si>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</si>
  <si>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</si>
  <si>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</si>
  <si>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</si>
  <si>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</si>
  <si>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</si>
  <si>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</si>
  <si>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</si>
  <si>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</si>
  <si>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</si>
  <si>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</si>
  <si>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</si>
  <si>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</si>
  <si>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</si>
  <si>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</si>
  <si>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</si>
  <si>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</si>
  <si>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</si>
  <si>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</si>
  <si>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</si>
  <si>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</si>
  <si>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</si>
  <si>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</si>
  <si>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</si>
  <si>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</si>
  <si>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</si>
  <si>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</si>
  <si>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</si>
  <si>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</si>
  <si>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</si>
  <si>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</si>
  <si>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</si>
  <si>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</si>
  <si>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</si>
  <si>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</si>
  <si>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</si>
  <si>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</si>
  <si>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</si>
  <si>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</si>
  <si>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</si>
  <si>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</si>
  <si>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</si>
  <si>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</si>
  <si>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</si>
  <si>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</si>
  <si>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</si>
  <si>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</si>
  <si>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</si>
  <si>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</si>
  <si>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</si>
  <si>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</si>
  <si>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</si>
  <si>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</si>
  <si>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</si>
  <si>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</si>
  <si>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</si>
  <si>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</si>
  <si>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</si>
  <si>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</si>
  <si>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</si>
  <si>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</si>
  <si>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</si>
  <si>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</si>
  <si>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</si>
  <si>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</si>
  <si>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</si>
  <si>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</si>
  <si>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</si>
  <si>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</si>
  <si>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</si>
  <si>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</si>
  <si>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</si>
  <si>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</si>
  <si>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</si>
  <si>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</si>
  <si>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</si>
  <si>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</si>
  <si>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</si>
  <si>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</si>
  <si>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</si>
  <si>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</si>
  <si>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</si>
  <si>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</si>
  <si>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</si>
  <si>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</si>
  <si>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</si>
  <si>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</si>
  <si>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</si>
  <si>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</si>
  <si>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</si>
  <si>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</si>
  <si>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</si>
  <si>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</si>
  <si>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</si>
  <si>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</si>
  <si>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</si>
  <si>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</si>
  <si>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</si>
  <si>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</si>
  <si>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</si>
  <si>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</si>
  <si>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</si>
  <si>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</si>
  <si>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</si>
  <si>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</si>
  <si>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</si>
  <si>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</si>
  <si>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</si>
  <si>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</si>
  <si>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</si>
  <si>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</si>
  <si>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</si>
  <si>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</si>
  <si>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</si>
  <si>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</si>
  <si>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</si>
  <si>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</si>
  <si>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</si>
  <si>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</si>
  <si>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</si>
  <si>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</si>
  <si>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</si>
  <si>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</si>
  <si>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</si>
  <si>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</si>
  <si>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</si>
  <si>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</si>
  <si>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</si>
  <si>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</si>
  <si>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</si>
  <si>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</si>
  <si>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</si>
  <si>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</si>
  <si>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</si>
  <si>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</si>
  <si>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</si>
  <si>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</si>
  <si>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</si>
  <si>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</si>
  <si>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</si>
  <si>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</si>
  <si>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</si>
  <si>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</si>
  <si>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</si>
  <si>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</si>
  <si>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</si>
  <si>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</si>
  <si>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</si>
  <si>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</si>
  <si>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</si>
  <si>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</si>
  <si>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</si>
  <si>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</si>
  <si>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</si>
  <si>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</si>
  <si>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</si>
  <si>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</si>
  <si>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</si>
  <si>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</si>
  <si>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</si>
  <si>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</si>
  <si>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</si>
  <si>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</si>
  <si>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</si>
  <si>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</si>
  <si>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</si>
  <si>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</si>
  <si>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</si>
  <si>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</si>
  <si>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</si>
  <si>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</si>
  <si>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</si>
  <si>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</si>
  <si>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</si>
  <si>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</si>
  <si>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</si>
  <si>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</si>
  <si>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</si>
  <si>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</si>
  <si>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</si>
  <si>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</si>
  <si>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</si>
  <si>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</si>
  <si>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</si>
  <si>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</si>
  <si>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</si>
  <si>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</si>
  <si>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</si>
  <si>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</si>
  <si>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</si>
  <si>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</si>
  <si>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</si>
  <si>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</si>
  <si>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</si>
  <si>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</si>
  <si>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</si>
  <si>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</si>
  <si>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</si>
  <si>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</si>
  <si>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</si>
  <si>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</si>
  <si>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</si>
  <si>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</si>
  <si>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</si>
  <si>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</si>
  <si>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</si>
  <si>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</si>
  <si>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</si>
  <si>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</si>
  <si>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</si>
  <si>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</si>
  <si>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</si>
  <si>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</si>
  <si>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</si>
  <si>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</si>
  <si>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</si>
  <si>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</si>
  <si>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</si>
  <si>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</si>
  <si>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</si>
  <si>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</si>
  <si>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</si>
  <si>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</si>
  <si>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</si>
  <si>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</si>
  <si>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</si>
  <si>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</si>
  <si>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</si>
  <si>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</si>
  <si>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</si>
  <si>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</si>
  <si>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</si>
  <si>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</si>
  <si>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</si>
  <si>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</si>
  <si>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</si>
  <si>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</si>
  <si>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</si>
  <si>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</si>
  <si>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</si>
  <si>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</si>
  <si>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</si>
  <si>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</si>
  <si>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</si>
  <si>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</si>
  <si>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</si>
  <si>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</si>
  <si>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</si>
  <si>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</si>
  <si>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</si>
  <si>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</si>
  <si>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</si>
  <si>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</si>
  <si>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</si>
  <si>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</si>
  <si>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</si>
  <si>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</si>
  <si>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</si>
  <si>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</si>
  <si>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</si>
  <si>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</si>
  <si>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</si>
  <si>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</si>
  <si>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</si>
  <si>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</si>
  <si>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</si>
  <si>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</si>
  <si>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</si>
  <si>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</si>
  <si>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</si>
  <si>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</si>
  <si>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</si>
  <si>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</si>
  <si>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</si>
  <si>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</si>
  <si>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</si>
  <si>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</si>
  <si>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</si>
  <si>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</si>
  <si>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</si>
  <si>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</si>
  <si>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</si>
  <si>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</si>
  <si>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</si>
  <si>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</si>
  <si>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</si>
  <si>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</si>
  <si>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</si>
  <si>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</si>
  <si>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</si>
  <si>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</si>
  <si>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</si>
  <si>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</si>
  <si>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</si>
  <si>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</si>
  <si>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</si>
  <si>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</si>
  <si>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</si>
  <si>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</si>
  <si>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</si>
  <si>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</si>
  <si>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</si>
  <si>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</si>
  <si>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</si>
  <si>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</si>
  <si>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</si>
  <si>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</si>
  <si>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</si>
  <si>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</si>
  <si>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</si>
  <si>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</si>
  <si>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</si>
  <si>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</si>
  <si>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</si>
  <si>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</si>
  <si>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</si>
  <si>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</si>
  <si>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</si>
  <si>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</si>
  <si>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</si>
  <si>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</si>
  <si>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</si>
  <si>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</si>
  <si>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</si>
  <si>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</si>
  <si>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</si>
  <si>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</si>
  <si>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</si>
  <si>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</si>
  <si>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</si>
  <si>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</si>
  <si>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</si>
  <si>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</si>
  <si>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</si>
  <si>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</si>
  <si>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</si>
  <si>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</si>
  <si>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</si>
  <si>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</si>
  <si>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</si>
  <si>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</si>
  <si>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</si>
  <si>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</si>
  <si>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</si>
  <si>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</si>
  <si>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</si>
  <si>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</si>
  <si>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</si>
  <si>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</si>
  <si>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</si>
  <si>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</si>
  <si>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</si>
  <si>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</si>
  <si>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</si>
  <si>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</si>
  <si>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</si>
  <si>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</si>
  <si>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</si>
  <si>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</si>
  <si>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</si>
  <si>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</si>
  <si>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</si>
  <si>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</si>
  <si>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</si>
  <si>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</si>
  <si>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</si>
  <si>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</si>
  <si>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</si>
  <si>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</si>
  <si>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</si>
  <si>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</si>
  <si>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</si>
  <si>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</si>
  <si>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</si>
  <si>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</si>
  <si>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</si>
  <si>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</si>
  <si>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</si>
  <si>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</si>
  <si>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</si>
  <si>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</si>
  <si>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</si>
  <si>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</si>
  <si>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</si>
  <si>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</si>
  <si>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</si>
  <si>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</si>
  <si>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</si>
  <si>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</si>
  <si>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</si>
  <si>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</si>
  <si>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</si>
  <si>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</si>
  <si>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</si>
  <si>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</si>
  <si>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</si>
  <si>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</si>
  <si>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</si>
  <si>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</si>
  <si>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</si>
  <si>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</si>
  <si>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</si>
  <si>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</si>
  <si>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</si>
  <si>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</si>
  <si>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</si>
  <si>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</si>
  <si>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</si>
  <si>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</si>
  <si>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</si>
  <si>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</si>
  <si>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</si>
  <si>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</si>
  <si>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</si>
  <si>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</si>
  <si>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</si>
  <si>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</si>
  <si>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</si>
  <si>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</si>
  <si>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</si>
  <si>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</si>
  <si>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</si>
  <si>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</si>
  <si>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</si>
  <si>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</si>
  <si>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</si>
  <si>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</si>
  <si>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</si>
  <si>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</si>
  <si>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</si>
  <si>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</si>
  <si>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</si>
  <si>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</si>
  <si>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</si>
  <si>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</si>
  <si>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</si>
  <si>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</si>
  <si>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</si>
  <si>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</si>
  <si>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</si>
  <si>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</si>
  <si>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</si>
  <si>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</si>
  <si>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</si>
  <si>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</si>
  <si>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</si>
  <si>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</si>
  <si>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</si>
  <si>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</si>
  <si>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</si>
  <si>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</si>
  <si>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</si>
  <si>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</si>
  <si>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</si>
  <si>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</si>
  <si>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</si>
  <si>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</si>
  <si>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</si>
  <si>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</si>
  <si>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</si>
  <si>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</si>
  <si>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</si>
  <si>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</si>
  <si>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</si>
  <si>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</si>
  <si>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</si>
  <si>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</si>
  <si>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</si>
  <si>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</si>
  <si>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</si>
  <si>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</si>
  <si>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</si>
  <si>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</si>
  <si>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</si>
  <si>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</si>
  <si>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</si>
  <si>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</si>
  <si>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</si>
  <si>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</si>
  <si>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</si>
  <si>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</si>
  <si>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</si>
  <si>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</si>
  <si>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</si>
  <si>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</si>
  <si>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</si>
  <si>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</si>
  <si>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</si>
  <si>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</si>
  <si>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</si>
  <si>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</si>
  <si>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</si>
  <si>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</si>
  <si>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</si>
  <si>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</si>
  <si>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</si>
  <si>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</si>
  <si>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</si>
  <si>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</si>
  <si>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</si>
  <si>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</si>
  <si>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</si>
  <si>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</si>
  <si>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</si>
  <si>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</si>
  <si>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</si>
  <si>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</si>
  <si>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</si>
  <si>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</si>
  <si>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</si>
  <si>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</si>
  <si>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</si>
  <si>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</si>
  <si>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</si>
  <si>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</si>
  <si>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</si>
  <si>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</si>
  <si>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</si>
  <si>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</si>
  <si>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</si>
  <si>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</si>
  <si>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</si>
  <si>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</si>
  <si>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</si>
  <si>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</si>
  <si>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</si>
  <si>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</si>
  <si>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</si>
  <si>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</si>
  <si>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</si>
  <si>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</si>
  <si>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</si>
  <si>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</si>
  <si>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</si>
  <si>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</si>
  <si>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</si>
  <si>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</si>
  <si>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</si>
  <si>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</si>
  <si>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</si>
  <si>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</si>
  <si>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</si>
  <si>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</si>
  <si>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</si>
  <si>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</si>
  <si>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</si>
  <si>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</si>
  <si>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</si>
  <si>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</si>
  <si>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</si>
  <si>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</si>
  <si>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</si>
  <si>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</si>
  <si>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</si>
  <si>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</si>
  <si>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</si>
  <si>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</si>
  <si>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</si>
  <si>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</si>
  <si>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</si>
  <si>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</si>
  <si>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</si>
  <si>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</si>
  <si>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</si>
  <si>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</si>
  <si>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</si>
  <si>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</si>
  <si>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</si>
  <si>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</si>
  <si>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</si>
  <si>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</si>
  <si>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</si>
  <si>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</si>
  <si>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</si>
  <si>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</si>
  <si>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</si>
  <si>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</si>
  <si>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</si>
  <si>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</si>
  <si>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</si>
  <si>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</si>
  <si>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</si>
  <si>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</si>
  <si>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</si>
  <si>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</si>
  <si>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</si>
  <si>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</si>
  <si>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</si>
  <si>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</si>
  <si>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</si>
  <si>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</si>
  <si>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</si>
  <si>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</si>
  <si>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</si>
  <si>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</si>
  <si>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</si>
  <si>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</si>
  <si>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</si>
  <si>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</si>
  <si>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</si>
  <si>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</si>
  <si>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</si>
  <si>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</si>
  <si>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</si>
  <si>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</si>
  <si>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</si>
  <si>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</si>
  <si>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</si>
  <si>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</si>
  <si>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</si>
  <si>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</si>
  <si>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</si>
  <si>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</si>
  <si>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</si>
  <si>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</si>
  <si>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</si>
  <si>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</si>
  <si>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</si>
  <si>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</si>
  <si>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</si>
  <si>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</si>
  <si>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</si>
  <si>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</si>
  <si>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</si>
  <si>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</si>
  <si>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</si>
  <si>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</si>
  <si>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</si>
  <si>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</si>
  <si>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</si>
  <si>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</si>
  <si>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</si>
  <si>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</si>
  <si>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</si>
  <si>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</si>
  <si>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</si>
  <si>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</si>
  <si>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</si>
  <si>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</si>
  <si>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</si>
  <si>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</si>
  <si>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</si>
  <si>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</si>
  <si>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</si>
  <si>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</si>
  <si>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</si>
  <si>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</si>
  <si>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</si>
  <si>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</si>
  <si>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</si>
  <si>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</si>
  <si>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</si>
  <si>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</si>
  <si>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</si>
  <si>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</si>
  <si>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</si>
  <si>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</si>
  <si>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</si>
  <si>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</si>
  <si>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</si>
  <si>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</si>
  <si>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</si>
  <si>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</si>
  <si>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</si>
  <si>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</si>
  <si>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</si>
  <si>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</si>
  <si>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</si>
  <si>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</si>
  <si>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</si>
  <si>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</si>
  <si>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</si>
  <si>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</si>
  <si>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</si>
  <si>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</si>
  <si>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</si>
  <si>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</si>
  <si>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</si>
  <si>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</si>
  <si>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</si>
  <si>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</si>
  <si>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</si>
  <si>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</si>
  <si>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</si>
  <si>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</si>
  <si>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</si>
  <si>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</si>
  <si>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</si>
  <si>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</si>
  <si>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</si>
  <si>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</si>
  <si>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</si>
  <si>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</si>
  <si>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</si>
  <si>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</si>
  <si>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</si>
  <si>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</si>
  <si>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</si>
  <si>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</si>
  <si>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</si>
  <si>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</si>
  <si>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</si>
  <si>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</si>
  <si>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</si>
  <si>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</si>
  <si>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</si>
  <si>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</si>
  <si>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</si>
  <si>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</si>
  <si>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</si>
  <si>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</si>
  <si>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</si>
  <si>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</si>
  <si>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</si>
  <si>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</si>
  <si>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</si>
  <si>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</si>
  <si>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</si>
  <si>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</si>
  <si>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</si>
  <si>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</si>
  <si>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</si>
  <si>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</si>
  <si>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</si>
  <si>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</si>
  <si>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</si>
  <si>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</si>
  <si>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</si>
  <si>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</si>
  <si>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</si>
  <si>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</si>
  <si>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</si>
  <si>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</si>
  <si>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</si>
  <si>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</si>
  <si>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</si>
  <si>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</si>
  <si>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</si>
  <si>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</si>
  <si>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</si>
  <si>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</si>
  <si>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</si>
  <si>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</si>
  <si>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</si>
  <si>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</si>
  <si>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</si>
  <si>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</si>
  <si>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</si>
  <si>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</si>
  <si>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</si>
  <si>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</si>
  <si>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</si>
  <si>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</si>
  <si>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</si>
  <si>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</si>
  <si>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</si>
  <si>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</si>
  <si>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</si>
  <si>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</si>
  <si>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</si>
  <si>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</si>
  <si>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</si>
  <si>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</si>
  <si>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</si>
  <si>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</si>
  <si>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</si>
  <si>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</si>
  <si>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</si>
  <si>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</si>
  <si>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</si>
  <si>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</si>
  <si>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</si>
  <si>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</si>
  <si>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</si>
  <si>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</si>
  <si>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</si>
  <si>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</si>
  <si>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</si>
  <si>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</si>
  <si>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</si>
  <si>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</si>
  <si>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</si>
  <si>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</si>
  <si>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</si>
  <si>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</si>
  <si>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</si>
  <si>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</si>
  <si>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</si>
  <si>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</si>
  <si>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</si>
  <si>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</si>
  <si>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</si>
  <si>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</si>
  <si>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</si>
  <si>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</si>
  <si>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</si>
  <si>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</si>
  <si>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</si>
  <si>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</si>
  <si>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</si>
  <si>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</si>
  <si>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</si>
  <si>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</si>
  <si>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</si>
  <si>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</si>
  <si>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</si>
  <si>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</si>
  <si>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</si>
  <si>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</si>
  <si>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</si>
  <si>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</si>
  <si>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</si>
  <si>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</si>
  <si>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</si>
  <si>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</si>
  <si>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</si>
  <si>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</si>
  <si>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</si>
  <si>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</si>
  <si>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</si>
  <si>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</si>
  <si>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</si>
  <si>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</si>
  <si>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</si>
  <si>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</si>
  <si>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</si>
  <si>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</si>
  <si>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</si>
  <si>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</si>
  <si>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</si>
  <si>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</si>
  <si>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</si>
  <si>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</si>
  <si>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</si>
  <si>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</si>
  <si>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</si>
  <si>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</si>
  <si>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</si>
  <si>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</si>
  <si>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</si>
  <si>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</si>
  <si>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</si>
  <si>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</si>
  <si>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</si>
  <si>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</si>
  <si>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</si>
  <si>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</si>
  <si>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</si>
  <si>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</si>
  <si>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</si>
  <si>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</si>
  <si>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</si>
  <si>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</si>
  <si>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</si>
  <si>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</si>
  <si>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</si>
  <si>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</si>
  <si>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</si>
  <si>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</si>
  <si>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</si>
  <si>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</si>
  <si>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</si>
  <si>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</si>
  <si>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</si>
  <si>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</si>
  <si>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</si>
  <si>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</si>
  <si>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</si>
  <si>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</si>
  <si>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</si>
  <si>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</si>
  <si>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</si>
  <si>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</si>
  <si>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</si>
  <si>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</si>
  <si>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</si>
  <si>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</si>
  <si>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</si>
  <si>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</si>
  <si>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</si>
  <si>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</si>
  <si>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</si>
  <si>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</si>
  <si>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</si>
  <si>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</si>
  <si>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</si>
  <si>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</si>
  <si>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</si>
  <si>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</si>
  <si>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</si>
  <si>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</si>
  <si>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</si>
  <si>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</si>
  <si>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</si>
  <si>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</si>
  <si>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</si>
  <si>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</si>
  <si>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</si>
  <si>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</si>
  <si>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</si>
  <si>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</si>
  <si>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</si>
  <si>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</si>
  <si>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</si>
  <si>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</si>
  <si>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</si>
  <si>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</si>
  <si>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</si>
  <si>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</si>
  <si>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</si>
  <si>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</si>
  <si>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</si>
  <si>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</si>
  <si>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</si>
  <si>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</si>
  <si>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</si>
  <si>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</si>
  <si>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</si>
  <si>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</si>
  <si>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</si>
  <si>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</si>
  <si>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</si>
  <si>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</si>
  <si>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</si>
  <si>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</si>
  <si>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</si>
  <si>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</si>
  <si>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</si>
  <si>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</si>
  <si>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</si>
  <si>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</si>
  <si>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</si>
  <si>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</si>
  <si>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</si>
  <si>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</si>
  <si>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</si>
  <si>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</si>
  <si>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</si>
  <si>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</si>
  <si>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</si>
  <si>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</si>
  <si>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</si>
  <si>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</si>
  <si>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</si>
  <si>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</si>
  <si>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</si>
  <si>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</si>
  <si>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</si>
  <si>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</si>
  <si>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</si>
  <si>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</si>
  <si>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</si>
  <si>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</si>
  <si>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</si>
  <si>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</si>
  <si>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</si>
  <si>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</si>
  <si>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</si>
  <si>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</si>
  <si>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</si>
  <si>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</si>
  <si>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</si>
  <si>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</si>
  <si>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</si>
  <si>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</si>
  <si>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</si>
  <si>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</si>
  <si>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</si>
  <si>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</si>
  <si>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</si>
  <si>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</si>
  <si>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</si>
  <si>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</si>
  <si>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</si>
  <si>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</si>
  <si>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</si>
  <si>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</si>
  <si>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</si>
  <si>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</si>
  <si>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</si>
  <si>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</si>
  <si>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</si>
  <si>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</si>
  <si>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</si>
  <si>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</si>
  <si>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</si>
  <si>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</si>
  <si>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</si>
  <si>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</si>
  <si>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</si>
  <si>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</si>
  <si>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</si>
  <si>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</si>
  <si>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</si>
  <si>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</si>
  <si>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</si>
  <si>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</si>
  <si>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</si>
  <si>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</si>
  <si>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</si>
  <si>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</si>
  <si>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</si>
  <si>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</si>
  <si>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</si>
  <si>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</si>
  <si>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</si>
  <si>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</si>
  <si>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</si>
  <si>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</si>
  <si>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</si>
  <si>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</si>
  <si>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</si>
  <si>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</si>
  <si>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</si>
  <si>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</si>
  <si>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</si>
  <si>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</si>
  <si>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</si>
  <si>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</si>
  <si>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</si>
  <si>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</si>
  <si>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</si>
  <si>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</si>
  <si>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</si>
  <si>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</si>
  <si>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</si>
  <si>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</si>
  <si>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</si>
  <si>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</si>
  <si>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</si>
  <si>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</si>
  <si>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</si>
  <si>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</si>
  <si>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</si>
  <si>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</si>
  <si>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</si>
  <si>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</si>
  <si>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</si>
  <si>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</si>
  <si>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</si>
  <si>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</si>
  <si>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</si>
  <si>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</si>
  <si>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</si>
  <si>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</si>
  <si>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</si>
  <si>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</si>
  <si>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</si>
  <si>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</si>
  <si>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</si>
  <si>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</si>
  <si>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</si>
  <si>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</si>
  <si>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</si>
  <si>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</si>
  <si>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</si>
  <si>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</si>
  <si>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</si>
  <si>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</si>
  <si>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</si>
  <si>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</si>
  <si>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</si>
  <si>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</si>
  <si>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</si>
  <si>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</si>
  <si>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</si>
  <si>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</si>
  <si>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</si>
  <si>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</si>
  <si>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</si>
  <si>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</si>
  <si>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</si>
  <si>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</si>
  <si>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</si>
  <si>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</si>
  <si>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</si>
  <si>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</si>
  <si>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</si>
  <si>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</si>
  <si>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</si>
  <si>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</si>
  <si>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</si>
  <si>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</si>
  <si>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</si>
  <si>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</si>
  <si>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</si>
  <si>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</si>
  <si>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</si>
  <si>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</si>
  <si>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</si>
  <si>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</si>
  <si>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</si>
  <si>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</si>
  <si>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</si>
  <si>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</si>
  <si>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</si>
  <si>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</si>
  <si>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</si>
  <si>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</si>
  <si>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</si>
  <si>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</si>
  <si>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</si>
  <si>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</si>
  <si>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</si>
  <si>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</si>
  <si>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</si>
  <si>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</si>
  <si>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</si>
  <si>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</si>
  <si>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</si>
  <si>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</si>
  <si>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</si>
  <si>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</si>
  <si>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</si>
  <si>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</si>
  <si>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</si>
  <si>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</si>
  <si>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</si>
  <si>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</si>
  <si>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</si>
  <si>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</si>
  <si>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</si>
  <si>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</si>
  <si>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</si>
  <si>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</si>
  <si>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</si>
  <si>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</si>
  <si>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</si>
  <si>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</si>
  <si>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</si>
  <si>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</si>
  <si>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</si>
  <si>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</si>
  <si>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</si>
  <si>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</si>
  <si>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</si>
  <si>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</si>
  <si>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</si>
  <si>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</si>
  <si>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</si>
  <si>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</si>
  <si>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</si>
  <si>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</si>
  <si>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</si>
  <si>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</si>
  <si>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</si>
  <si>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</si>
  <si>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</si>
  <si>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</si>
  <si>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</si>
  <si>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</si>
  <si>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</si>
  <si>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</si>
  <si>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</si>
  <si>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</si>
  <si>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</si>
  <si>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</si>
  <si>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</si>
  <si>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</si>
  <si>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</si>
  <si>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</si>
  <si>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</si>
  <si>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</si>
  <si>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</si>
  <si>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</si>
  <si>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</si>
  <si>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</si>
  <si>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</si>
  <si>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</si>
  <si>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</si>
  <si>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</si>
  <si>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</si>
  <si>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</si>
  <si>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</si>
  <si>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</si>
  <si>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</si>
  <si>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</si>
  <si>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</si>
  <si>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</si>
  <si>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</si>
  <si>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</si>
  <si>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</si>
  <si>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</si>
  <si>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</si>
  <si>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</si>
  <si>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</si>
  <si>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</si>
  <si>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</si>
  <si>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</si>
  <si>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</si>
  <si>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</si>
  <si>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</si>
  <si>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</si>
  <si>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</si>
  <si>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</si>
  <si>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</si>
  <si>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</si>
  <si>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</si>
  <si>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</si>
  <si>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</si>
  <si>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</si>
  <si>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</si>
  <si>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</si>
  <si>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</si>
  <si>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</si>
  <si>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</si>
  <si>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</si>
  <si>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</si>
  <si>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</si>
  <si>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</si>
  <si>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</si>
  <si>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</si>
  <si>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</si>
  <si>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</si>
  <si>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</si>
  <si>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</si>
  <si>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</si>
  <si>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</si>
  <si>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</si>
  <si>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</si>
  <si>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</si>
  <si>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</si>
  <si>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</si>
  <si>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</si>
  <si>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</si>
  <si>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</si>
  <si>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</si>
  <si>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</si>
  <si>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</si>
  <si>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</si>
  <si>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</si>
  <si>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</si>
  <si>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</si>
  <si>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</si>
  <si>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</si>
  <si>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</si>
  <si>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</si>
  <si>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</si>
  <si>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</si>
  <si>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</si>
  <si>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</si>
  <si>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</si>
  <si>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</si>
  <si>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</si>
  <si>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</si>
  <si>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</si>
  <si>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</si>
  <si>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</si>
  <si>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</si>
  <si>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</si>
  <si>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</si>
  <si>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</si>
  <si>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</si>
  <si>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</si>
  <si>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</si>
  <si>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</si>
  <si>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</si>
  <si>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</si>
  <si>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</si>
  <si>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</si>
  <si>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</si>
  <si>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</si>
  <si>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</si>
  <si>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</si>
  <si>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</si>
  <si>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</si>
  <si>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</si>
  <si>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</si>
  <si>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</si>
  <si>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</si>
  <si>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</si>
  <si>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</si>
  <si>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</si>
  <si>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</si>
  <si>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</si>
  <si>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</si>
  <si>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</si>
  <si>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</si>
  <si>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</si>
  <si>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</si>
  <si>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</si>
  <si>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</si>
  <si>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</si>
  <si>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</si>
  <si>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</si>
  <si>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</si>
  <si>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</si>
  <si>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</si>
  <si>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</si>
  <si>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</si>
  <si>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</si>
  <si>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</si>
  <si>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</si>
  <si>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</si>
  <si>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</si>
  <si>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</si>
  <si>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</si>
  <si>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</si>
  <si>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</si>
  <si>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</si>
  <si>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</si>
  <si>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</si>
  <si>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</si>
  <si>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</si>
  <si>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</si>
  <si>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</si>
  <si>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</si>
  <si>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</si>
  <si>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</si>
  <si>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</si>
  <si>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</si>
  <si>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</si>
  <si>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</si>
  <si>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</si>
  <si>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</si>
  <si>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</si>
  <si>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</si>
  <si>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</si>
  <si>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</si>
  <si>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</si>
  <si>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</si>
  <si>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</si>
  <si>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</si>
  <si>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</si>
  <si>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</si>
  <si>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</si>
  <si>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</si>
  <si>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</si>
  <si>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</si>
  <si>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</si>
  <si>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</si>
  <si>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</si>
  <si>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</si>
  <si>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</si>
  <si>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</si>
  <si>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</si>
  <si>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</si>
  <si>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</si>
  <si>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</si>
  <si>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</si>
  <si>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</si>
  <si>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</si>
  <si>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</si>
  <si>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</si>
  <si>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</si>
  <si>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</si>
  <si>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</si>
  <si>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</si>
  <si>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</si>
  <si>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</si>
  <si>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</si>
  <si>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</si>
  <si>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</si>
  <si>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</si>
  <si>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</si>
  <si>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</si>
  <si>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</si>
  <si>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</si>
  <si>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</si>
  <si>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</si>
  <si>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</si>
  <si>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</si>
  <si>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</si>
  <si>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</si>
  <si>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</si>
  <si>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</si>
  <si>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</si>
  <si>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</si>
  <si>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</si>
  <si>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</si>
  <si>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</si>
  <si>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</si>
  <si>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</si>
  <si>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</si>
  <si>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</si>
  <si>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</si>
  <si>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</si>
  <si>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</si>
  <si>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</si>
  <si>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</si>
  <si>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</si>
  <si>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</si>
  <si>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</si>
  <si>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</si>
  <si>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</si>
  <si>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</si>
  <si>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</si>
  <si>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</si>
  <si>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</si>
  <si>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</si>
  <si>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</si>
  <si>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</si>
  <si>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</si>
  <si>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</si>
  <si>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</si>
  <si>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</si>
  <si>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</si>
  <si>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</si>
  <si>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</si>
  <si>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</si>
  <si>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</si>
  <si>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</si>
  <si>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</si>
  <si>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</si>
  <si>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</si>
  <si>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</si>
  <si>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</si>
  <si>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</si>
  <si>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</si>
  <si>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</si>
  <si>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</si>
  <si>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</si>
  <si>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</si>
  <si>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</si>
  <si>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</si>
  <si>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</si>
  <si>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</si>
  <si>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</si>
  <si>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</si>
  <si>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</si>
  <si>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</si>
  <si>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</si>
  <si>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</si>
  <si>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</si>
  <si>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</si>
  <si>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</si>
  <si>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</si>
  <si>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</si>
  <si>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</si>
  <si>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</si>
  <si>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</si>
  <si>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</si>
  <si>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</si>
  <si>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</si>
  <si>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</si>
  <si>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</si>
  <si>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</si>
  <si>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</si>
  <si>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</si>
  <si>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</si>
  <si>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</si>
  <si>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</si>
  <si>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</si>
  <si>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</si>
  <si>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</si>
  <si>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</si>
  <si>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</si>
  <si>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</si>
  <si>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</si>
  <si>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</si>
  <si>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</si>
  <si>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</si>
  <si>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</si>
  <si>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</si>
  <si>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</si>
  <si>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</si>
  <si>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</si>
  <si>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</si>
  <si>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</si>
  <si>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</si>
  <si>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</si>
  <si>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</si>
  <si>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</si>
  <si>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</si>
  <si>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</si>
  <si>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</si>
  <si>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</si>
  <si>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</si>
  <si>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</si>
  <si>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</si>
  <si>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</si>
  <si>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</si>
  <si>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</si>
  <si>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</si>
  <si>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</si>
  <si>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</si>
  <si>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</si>
  <si>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</si>
  <si>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</si>
  <si>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</si>
  <si>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</si>
  <si>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</si>
  <si>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</si>
  <si>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</si>
  <si>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</si>
  <si>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</si>
  <si>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</si>
  <si>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</si>
  <si>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</si>
  <si>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</si>
  <si>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</si>
  <si>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</si>
  <si>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</si>
  <si>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</si>
  <si>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</si>
  <si>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</si>
  <si>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</si>
  <si>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</si>
  <si>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</si>
  <si>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</si>
  <si>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</si>
  <si>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</si>
  <si>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</si>
  <si>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</si>
  <si>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</si>
  <si>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</si>
  <si>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</si>
  <si>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</si>
  <si>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</si>
  <si>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</si>
  <si>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</si>
  <si>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</si>
  <si>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</si>
  <si>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</si>
  <si>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</si>
  <si>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</si>
  <si>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</si>
  <si>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</si>
  <si>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</si>
  <si>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</si>
  <si>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</si>
  <si>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</si>
  <si>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</si>
  <si>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</si>
  <si>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</si>
  <si>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</si>
  <si>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</si>
  <si>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</si>
  <si>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</si>
  <si>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</si>
  <si>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</si>
  <si>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</si>
  <si>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</si>
  <si>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</si>
  <si>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</si>
  <si>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</si>
  <si>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</si>
  <si>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</si>
  <si>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</si>
  <si>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</si>
  <si>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</si>
  <si>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</si>
  <si>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</si>
  <si>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</si>
  <si>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</si>
  <si>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</si>
  <si>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</si>
  <si>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</si>
  <si>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</si>
  <si>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</si>
  <si>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</si>
  <si>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</si>
  <si>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</si>
  <si>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</si>
  <si>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</si>
  <si>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</si>
  <si>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</si>
  <si>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</si>
  <si>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</si>
  <si>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</si>
  <si>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</si>
  <si>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</si>
  <si>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</si>
  <si>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</si>
  <si>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</si>
  <si>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</si>
  <si>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</si>
  <si>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</si>
  <si>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</si>
  <si>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</si>
  <si>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</si>
  <si>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</si>
  <si>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</si>
  <si>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</si>
  <si>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</si>
  <si>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</si>
  <si>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</si>
  <si>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</si>
  <si>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</si>
  <si>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</si>
  <si>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</si>
  <si>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</si>
  <si>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</si>
  <si>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</si>
  <si>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</si>
  <si>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</si>
  <si>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</si>
  <si>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</si>
  <si>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</si>
  <si>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</si>
  <si>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</si>
  <si>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</si>
  <si>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</si>
  <si>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</si>
  <si>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</si>
  <si>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</si>
  <si>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</si>
  <si>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</si>
  <si>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</si>
  <si>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</si>
  <si>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</si>
  <si>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</si>
  <si>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</si>
  <si>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</si>
  <si>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</si>
  <si>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</si>
  <si>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</si>
  <si>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</si>
  <si>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</si>
  <si>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</si>
  <si>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</si>
  <si>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</si>
  <si>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</si>
  <si>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</si>
  <si>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</si>
  <si>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</si>
  <si>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</si>
  <si>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</si>
  <si>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</si>
  <si>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</si>
  <si>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</si>
  <si>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</si>
  <si>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</si>
  <si>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</si>
  <si>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</si>
  <si>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</si>
  <si>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</si>
  <si>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</si>
  <si>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</si>
  <si>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</si>
  <si>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</si>
  <si>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</si>
  <si>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</si>
  <si>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</si>
  <si>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</si>
  <si>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</si>
  <si>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</si>
  <si>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</si>
  <si>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</si>
  <si>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</si>
  <si>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</si>
  <si>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</si>
  <si>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</si>
  <si>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</si>
  <si>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</si>
  <si>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</si>
  <si>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</si>
  <si>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</si>
  <si>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</si>
  <si>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</si>
  <si>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</si>
  <si>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</si>
  <si>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</si>
  <si>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</si>
  <si>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</si>
  <si>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</si>
  <si>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</si>
  <si>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</si>
  <si>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</si>
  <si>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</si>
  <si>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</si>
  <si>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</si>
  <si>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</si>
  <si>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</si>
  <si>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</si>
  <si>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</si>
  <si>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</si>
  <si>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</si>
  <si>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</si>
  <si>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</si>
  <si>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</si>
  <si>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</si>
  <si>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</si>
  <si>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</si>
  <si>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</si>
  <si>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</si>
  <si>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</si>
  <si>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</si>
  <si>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</si>
  <si>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</si>
  <si>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</si>
  <si>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</si>
  <si>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</si>
  <si>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</si>
  <si>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</si>
  <si>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</si>
  <si>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</si>
  <si>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</si>
  <si>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</si>
  <si>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</si>
  <si>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</si>
  <si>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</si>
  <si>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</si>
  <si>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</si>
  <si>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</si>
  <si>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</si>
  <si>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</si>
  <si>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</si>
  <si>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</si>
  <si>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</si>
  <si>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</si>
  <si>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</si>
  <si>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</si>
  <si>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</si>
  <si>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</si>
  <si>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</si>
  <si>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</si>
  <si>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</si>
  <si>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</si>
  <si>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</si>
  <si>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</si>
  <si>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</si>
  <si>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</si>
  <si>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</si>
  <si>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</si>
  <si>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</si>
  <si>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</si>
  <si>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</si>
  <si>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</si>
  <si>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</si>
  <si>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</si>
  <si>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</si>
  <si>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</si>
  <si>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</si>
  <si>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</si>
  <si>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</si>
  <si>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</si>
  <si>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</si>
  <si>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</si>
  <si>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</si>
  <si>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</si>
  <si>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</si>
  <si>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</si>
  <si>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</si>
  <si>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</si>
  <si>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</si>
  <si>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</si>
  <si>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</si>
  <si>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</si>
  <si>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</si>
  <si>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</si>
  <si>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</si>
  <si>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</si>
  <si>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</si>
  <si>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</si>
  <si>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</si>
  <si>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</si>
  <si>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</si>
  <si>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</si>
  <si>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</si>
  <si>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</si>
  <si>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</si>
  <si>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</si>
  <si>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</si>
  <si>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</si>
  <si>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</si>
  <si>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</si>
  <si>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</si>
  <si>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</si>
  <si>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</si>
  <si>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</si>
  <si>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</si>
  <si>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</si>
  <si>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</si>
  <si>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</si>
  <si>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</si>
  <si>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</si>
  <si>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</si>
  <si>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</si>
  <si>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</si>
  <si>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</si>
  <si>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</si>
  <si>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</si>
  <si>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</si>
  <si>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</si>
  <si>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</si>
  <si>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</si>
  <si>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</si>
  <si>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</si>
  <si>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</si>
  <si>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</si>
  <si>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</si>
  <si>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</si>
  <si>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</si>
  <si>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</si>
  <si>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</si>
  <si>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</si>
  <si>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</si>
  <si>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</si>
  <si>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</si>
  <si>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</si>
  <si>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</si>
  <si>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</si>
  <si>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</si>
  <si>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</si>
  <si>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</si>
  <si>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</si>
  <si>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</si>
  <si>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</si>
  <si>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</si>
  <si>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</si>
  <si>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</si>
  <si>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</si>
  <si>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</si>
  <si>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</si>
  <si>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</si>
  <si>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</si>
  <si>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</si>
  <si>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</si>
  <si>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</si>
  <si>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</si>
  <si>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</si>
  <si>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</si>
  <si>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</si>
  <si>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</si>
  <si>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</si>
  <si>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</si>
  <si>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</si>
  <si>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</si>
  <si>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</si>
  <si>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</si>
  <si>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</si>
  <si>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</si>
  <si>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</si>
  <si>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</si>
  <si>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</si>
  <si>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</si>
  <si>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</si>
  <si>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</si>
  <si>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</si>
  <si>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</si>
  <si>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</si>
  <si>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</si>
  <si>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</si>
  <si>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</si>
  <si>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</si>
  <si>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</si>
  <si>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</si>
  <si>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</si>
  <si>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</si>
  <si>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</si>
  <si>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</si>
  <si>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</si>
  <si>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</si>
  <si>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</si>
  <si>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</si>
  <si>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</si>
  <si>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</si>
  <si>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</si>
  <si>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</si>
  <si>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</si>
  <si>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</si>
  <si>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</si>
  <si>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</si>
  <si>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</si>
  <si>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</si>
  <si>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</si>
  <si>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</si>
  <si>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</si>
  <si>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</si>
  <si>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</si>
  <si>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</si>
  <si>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</si>
  <si>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</si>
  <si>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</si>
  <si>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</si>
  <si>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</si>
  <si>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</si>
  <si>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</si>
  <si>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</si>
  <si>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</si>
  <si>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</si>
  <si>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</si>
  <si>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</si>
  <si>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</si>
  <si>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</si>
  <si>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</si>
  <si>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</si>
  <si>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</si>
  <si>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</si>
  <si>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</si>
  <si>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</si>
  <si>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</si>
  <si>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</si>
  <si>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</si>
  <si>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</si>
  <si>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</si>
  <si>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</si>
  <si>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</si>
  <si>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</si>
  <si>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</si>
  <si>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</si>
  <si>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</si>
  <si>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</si>
  <si>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</si>
  <si>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</si>
  <si>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</si>
  <si>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</si>
  <si>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</si>
  <si>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</si>
  <si>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</si>
  <si>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</si>
  <si>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</si>
  <si>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</si>
  <si>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</si>
  <si>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</si>
  <si>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</si>
  <si>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</si>
  <si>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</si>
  <si>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</si>
  <si>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</si>
  <si>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</si>
  <si>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</si>
  <si>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</si>
  <si>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</si>
  <si>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</si>
  <si>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</si>
  <si>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</si>
  <si>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</si>
  <si>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</si>
  <si>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</si>
  <si>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</si>
  <si>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</si>
  <si>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</si>
  <si>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</si>
  <si>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</si>
  <si>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</si>
  <si>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</si>
  <si>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</si>
  <si>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</si>
  <si>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</si>
  <si>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</si>
  <si>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</si>
  <si>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</si>
  <si>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</si>
  <si>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</si>
  <si>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</si>
  <si>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</si>
  <si>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</si>
  <si>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</si>
  <si>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</si>
  <si>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</si>
  <si>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</si>
  <si>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</si>
  <si>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</si>
  <si>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</si>
  <si>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</si>
  <si>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</si>
  <si>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</si>
  <si>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</si>
  <si>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</si>
  <si>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</si>
  <si>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</si>
  <si>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</si>
  <si>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</si>
  <si>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</si>
  <si>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</si>
  <si>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</si>
  <si>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</si>
  <si>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</si>
  <si>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</si>
  <si>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</si>
  <si>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</si>
  <si>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</si>
  <si>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</si>
  <si>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</si>
  <si>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</si>
  <si>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</si>
  <si>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</si>
  <si>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</si>
  <si>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</si>
  <si>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</si>
  <si>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</si>
  <si>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</si>
  <si>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</si>
  <si>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</si>
  <si>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</si>
  <si>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</si>
  <si>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</si>
  <si>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</si>
  <si>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</si>
  <si>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</si>
  <si>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</si>
  <si>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</si>
  <si>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</si>
  <si>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</si>
  <si>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</si>
  <si>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</si>
  <si>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</si>
  <si>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</si>
  <si>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</si>
  <si>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</si>
  <si>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</si>
  <si>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</si>
  <si>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</si>
  <si>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</si>
  <si>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</si>
  <si>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</si>
  <si>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</si>
  <si>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</si>
  <si>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</si>
  <si>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</si>
  <si>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</si>
  <si>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</si>
  <si>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</si>
  <si>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</si>
  <si>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</si>
  <si>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</si>
  <si>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</si>
  <si>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</si>
  <si>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</si>
  <si>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</si>
  <si>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</si>
  <si>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</si>
  <si>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</si>
  <si>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</si>
  <si>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</si>
  <si>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</si>
  <si>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</si>
  <si>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</si>
  <si>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</si>
  <si>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</si>
  <si>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</si>
  <si>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</si>
  <si>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</si>
  <si>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</si>
  <si>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</si>
  <si>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</si>
  <si>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</si>
  <si>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</si>
  <si>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</si>
  <si>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</si>
  <si>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</si>
  <si>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</si>
  <si>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</si>
  <si>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</si>
  <si>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</si>
  <si>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</si>
  <si>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</si>
  <si>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</si>
  <si>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</si>
  <si>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</si>
  <si>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</si>
  <si>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</si>
  <si>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</si>
  <si>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</si>
  <si>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</si>
  <si>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</si>
  <si>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</si>
  <si>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</si>
  <si>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</si>
  <si>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</si>
  <si>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</si>
  <si>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</si>
  <si>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</si>
  <si>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</si>
  <si>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</si>
  <si>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</si>
  <si>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</si>
  <si>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</si>
  <si>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</si>
  <si>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</si>
  <si>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</si>
  <si>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</si>
  <si>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</si>
  <si>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</si>
  <si>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</si>
  <si>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</si>
  <si>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</si>
  <si>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</si>
  <si>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</si>
  <si>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</si>
  <si>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</si>
  <si>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</si>
  <si>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</si>
  <si>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</si>
  <si>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</si>
  <si>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</si>
  <si>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</si>
  <si>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</si>
  <si>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</si>
  <si>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</si>
  <si>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</si>
  <si>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</si>
  <si>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</si>
  <si>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</si>
  <si>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</si>
  <si>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</si>
  <si>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</si>
  <si>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</si>
  <si>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</si>
  <si>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</si>
  <si>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</si>
  <si>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</si>
  <si>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</si>
  <si>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</si>
  <si>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</si>
  <si>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</si>
  <si>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</si>
  <si>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</si>
  <si>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</si>
  <si>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</si>
  <si>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</si>
  <si>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</si>
  <si>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</si>
  <si>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</si>
  <si>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</si>
  <si>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</si>
  <si>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</si>
  <si>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</si>
  <si>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</si>
  <si>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</si>
  <si>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</si>
  <si>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</si>
  <si>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</si>
  <si>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</si>
  <si>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</si>
  <si>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</si>
  <si>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</si>
  <si>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</si>
  <si>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</si>
  <si>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</si>
  <si>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</si>
  <si>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</si>
  <si>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</si>
  <si>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</si>
  <si>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</si>
  <si>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</si>
  <si>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</si>
  <si>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</si>
  <si>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</si>
  <si>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</si>
  <si>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</si>
  <si>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</si>
  <si>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</si>
  <si>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</si>
  <si>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</si>
  <si>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</si>
  <si>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</si>
  <si>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</si>
  <si>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</si>
  <si>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</si>
  <si>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</si>
  <si>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</si>
  <si>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</si>
  <si>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</si>
  <si>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</si>
  <si>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</si>
  <si>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</si>
  <si>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</si>
  <si>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</si>
  <si>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</si>
  <si>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</si>
  <si>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</si>
  <si>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</si>
  <si>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</si>
  <si>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</si>
  <si>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</si>
  <si>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</si>
  <si>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</si>
  <si>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</si>
  <si>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</si>
  <si>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</si>
  <si>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</si>
  <si>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</si>
  <si>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</si>
  <si>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</si>
  <si>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</si>
  <si>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</si>
  <si>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</si>
  <si>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</si>
  <si>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</si>
  <si>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</si>
  <si>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</si>
  <si>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</si>
  <si>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</si>
  <si>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</si>
  <si>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</si>
  <si>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</si>
  <si>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</si>
  <si>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</si>
  <si>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</si>
  <si>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</si>
  <si>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</si>
  <si>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</si>
  <si>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</si>
  <si>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</si>
  <si>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</si>
  <si>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</si>
  <si>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</si>
  <si>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</si>
  <si>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</si>
  <si>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</si>
  <si>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</si>
  <si>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</si>
  <si>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</si>
  <si>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</si>
  <si>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</si>
  <si>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</si>
  <si>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</si>
  <si>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</si>
  <si>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</si>
  <si>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</si>
  <si>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</si>
  <si>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</si>
  <si>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</si>
  <si>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</si>
  <si>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</si>
  <si>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</si>
  <si>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</si>
  <si>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</si>
  <si>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</si>
  <si>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</si>
  <si>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</si>
  <si>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</si>
  <si>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</si>
  <si>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</si>
  <si>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</si>
  <si>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</si>
  <si>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</si>
  <si>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</si>
  <si>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</si>
  <si>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</si>
  <si>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</si>
  <si>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</si>
  <si>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</si>
  <si>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</si>
  <si>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</si>
  <si>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</si>
  <si>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</si>
  <si>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</si>
  <si>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</si>
  <si>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</si>
  <si>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</si>
  <si>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</si>
  <si>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</si>
  <si>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</si>
  <si>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</si>
  <si>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</si>
  <si>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</si>
  <si>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</si>
  <si>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</si>
  <si>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</si>
  <si>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</si>
  <si>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</si>
  <si>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</si>
  <si>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</si>
  <si>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</si>
  <si>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</si>
  <si>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</si>
  <si>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</si>
  <si>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</si>
  <si>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</si>
  <si>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</si>
  <si>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</si>
  <si>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</si>
  <si>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</si>
  <si>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</si>
  <si>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</si>
  <si>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</si>
  <si>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</si>
  <si>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</si>
  <si>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</si>
  <si>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</si>
  <si>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</si>
  <si>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</si>
  <si>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</si>
  <si>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</si>
  <si>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</si>
  <si>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</si>
  <si>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</si>
  <si>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</si>
  <si>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</si>
  <si>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</si>
  <si>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</si>
  <si>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</si>
  <si>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</si>
  <si>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</si>
  <si>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</si>
  <si>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</si>
  <si>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</si>
  <si>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</si>
  <si>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</si>
  <si>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</si>
  <si>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</si>
  <si>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</si>
  <si>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</si>
  <si>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</si>
  <si>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</si>
  <si>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</si>
  <si>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</si>
  <si>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</si>
  <si>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</si>
  <si>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</si>
  <si>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</si>
  <si>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</si>
  <si>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</si>
  <si>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</si>
  <si>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</si>
  <si>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</si>
  <si>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</si>
  <si>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</si>
  <si>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</si>
  <si>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</si>
  <si>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</si>
  <si>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</si>
  <si>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</si>
  <si>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</si>
  <si>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</si>
  <si>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</si>
  <si>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</si>
  <si>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</si>
  <si>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</si>
  <si>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</si>
  <si>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</si>
  <si>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</si>
  <si>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</si>
  <si>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</si>
  <si>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</si>
  <si>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</si>
  <si>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</si>
  <si>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</si>
  <si>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</si>
  <si>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</si>
  <si>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</si>
  <si>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</si>
  <si>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</si>
  <si>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</si>
  <si>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</si>
  <si>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</si>
  <si>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</si>
  <si>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</si>
  <si>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</si>
  <si>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</si>
  <si>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</si>
  <si>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</si>
  <si>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</si>
  <si>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</si>
  <si>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</si>
  <si>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</si>
  <si>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</si>
  <si>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</si>
  <si>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</si>
  <si>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</si>
  <si>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</si>
  <si>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</si>
  <si>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</si>
  <si>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</si>
  <si>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</si>
  <si>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</si>
  <si>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</si>
  <si>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</si>
  <si>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</si>
  <si>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</si>
  <si>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</si>
  <si>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</si>
  <si>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</si>
  <si>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</si>
  <si>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</si>
  <si>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</si>
  <si>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</si>
  <si>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</si>
  <si>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</si>
  <si>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</si>
  <si>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</si>
  <si>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</si>
  <si>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</si>
  <si>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</si>
  <si>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</si>
  <si>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</si>
  <si>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</si>
  <si>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</si>
  <si>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</si>
  <si>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</si>
  <si>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</si>
  <si>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</si>
  <si>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</si>
  <si>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</si>
  <si>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</si>
  <si>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</si>
  <si>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</si>
  <si>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</si>
  <si>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</si>
  <si>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</si>
  <si>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</si>
  <si>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</si>
  <si>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</si>
  <si>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</si>
  <si>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</si>
  <si>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</si>
  <si>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</si>
  <si>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</si>
  <si>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</si>
  <si>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</si>
  <si>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</si>
  <si>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</si>
  <si>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</si>
  <si>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</si>
  <si>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</si>
  <si>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</si>
  <si>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</si>
  <si>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</si>
  <si>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</si>
  <si>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</si>
  <si>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</si>
  <si>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</si>
  <si>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</si>
  <si>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</si>
  <si>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</si>
  <si>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</si>
  <si>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</si>
  <si>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</si>
  <si>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</si>
  <si>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</si>
  <si>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</si>
  <si>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</si>
  <si>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</si>
  <si>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</si>
  <si>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</si>
  <si>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</si>
  <si>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</si>
  <si>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</si>
  <si>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</si>
  <si>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</si>
  <si>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</si>
  <si>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</si>
  <si>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</si>
  <si>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</si>
  <si>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</si>
  <si>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</si>
  <si>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</si>
  <si>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</si>
  <si>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</si>
  <si>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</si>
  <si>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</si>
  <si>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</si>
  <si>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</si>
  <si>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</si>
  <si>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</si>
  <si>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</si>
  <si>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</si>
  <si>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</si>
  <si>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</si>
  <si>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</si>
  <si>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</si>
  <si>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</si>
  <si>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</si>
  <si>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</si>
  <si>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</si>
  <si>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</si>
  <si>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</si>
  <si>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</si>
  <si>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</si>
  <si>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</si>
  <si>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</si>
  <si>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</si>
  <si>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</si>
  <si>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</si>
  <si>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</si>
  <si>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</si>
  <si>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</si>
  <si>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</si>
  <si>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</si>
  <si>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</si>
  <si>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</si>
  <si>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</si>
  <si>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</si>
  <si>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</si>
  <si>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</si>
  <si>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</si>
  <si>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</si>
  <si>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</si>
  <si>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</si>
  <si>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</si>
  <si>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</si>
  <si>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</si>
  <si>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</si>
  <si>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</si>
  <si>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</si>
  <si>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</si>
  <si>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</si>
  <si>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</si>
  <si>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</si>
  <si>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</si>
  <si>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</si>
  <si>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</si>
  <si>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</si>
  <si>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</si>
  <si>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</si>
  <si>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</si>
  <si>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</si>
  <si>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</si>
  <si>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</si>
  <si>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</si>
  <si>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</si>
  <si>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</si>
  <si>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</si>
  <si>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</si>
  <si>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</si>
  <si>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</si>
  <si>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</si>
  <si>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</si>
  <si>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</si>
  <si>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</si>
  <si>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</si>
  <si>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</si>
  <si>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</si>
  <si>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</si>
  <si>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</si>
  <si>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</si>
  <si>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</si>
  <si>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</si>
  <si>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</si>
  <si>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</si>
  <si>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</si>
  <si>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</si>
  <si>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</si>
  <si>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</si>
  <si>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</si>
  <si>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</si>
  <si>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</si>
  <si>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</si>
  <si>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</si>
  <si>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</si>
  <si>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</si>
  <si>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</si>
  <si>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</si>
  <si>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</si>
  <si>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</si>
  <si>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</si>
  <si>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</si>
  <si>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</si>
  <si>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</si>
  <si>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</si>
  <si>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</si>
  <si>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</si>
  <si>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</si>
  <si>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</si>
  <si>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</si>
  <si>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</si>
  <si>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</si>
  <si>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</si>
  <si>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</si>
  <si>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</si>
  <si>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</si>
  <si>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</si>
  <si>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</si>
  <si>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</si>
  <si>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</si>
  <si>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</si>
  <si>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</si>
  <si>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</si>
  <si>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</si>
  <si>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</si>
  <si>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</si>
  <si>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</si>
  <si>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</si>
  <si>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</si>
  <si>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</si>
  <si>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</si>
  <si>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</si>
  <si>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</si>
  <si>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</si>
  <si>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</si>
  <si>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</si>
  <si>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</si>
  <si>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</si>
  <si>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</si>
  <si>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</si>
  <si>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</si>
  <si>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</si>
  <si>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</si>
  <si>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</si>
  <si>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</si>
  <si>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</si>
  <si>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</si>
  <si>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</si>
  <si>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</si>
  <si>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</si>
  <si>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</si>
  <si>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</si>
  <si>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</si>
  <si>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</si>
  <si>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</si>
  <si>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</si>
  <si>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</si>
  <si>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</si>
  <si>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</si>
  <si>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</si>
  <si>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</si>
  <si>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</si>
  <si>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</si>
  <si>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</si>
  <si>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</si>
  <si>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</si>
  <si>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</si>
  <si>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</si>
  <si>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</si>
  <si>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</si>
  <si>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</si>
  <si>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</si>
  <si>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</si>
  <si>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</si>
  <si>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</si>
  <si>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</si>
  <si>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</si>
  <si>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</si>
  <si>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</si>
  <si>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</si>
  <si>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</si>
  <si>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</si>
  <si>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</si>
  <si>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</si>
  <si>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</si>
  <si>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</si>
  <si>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</si>
  <si>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</si>
  <si>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</si>
  <si>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</si>
  <si>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</si>
  <si>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</si>
  <si>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</si>
  <si>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</si>
  <si>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</si>
  <si>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</si>
  <si>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</si>
  <si>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</si>
  <si>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</si>
  <si>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</si>
  <si>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</si>
  <si>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</si>
  <si>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</si>
  <si>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</si>
  <si>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</si>
  <si>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</si>
  <si>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</si>
  <si>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</si>
  <si>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</si>
  <si>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</si>
  <si>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</si>
  <si>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</si>
  <si>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</si>
  <si>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</si>
  <si>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</si>
  <si>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</si>
  <si>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</si>
  <si>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</si>
  <si>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</si>
  <si>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</si>
  <si>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</si>
  <si>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</si>
  <si>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</si>
  <si>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</si>
  <si>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</si>
  <si>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</si>
  <si>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</si>
  <si>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</si>
  <si>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</si>
  <si>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</si>
  <si>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</si>
  <si>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</si>
  <si>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</si>
  <si>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</si>
  <si>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</si>
  <si>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</si>
  <si>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</si>
  <si>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</si>
  <si>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</si>
  <si>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</si>
  <si>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</si>
  <si>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</si>
  <si>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</si>
  <si>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</si>
  <si>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</si>
  <si>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</si>
  <si>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</si>
  <si>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</si>
  <si>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</si>
  <si>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</si>
  <si>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</si>
  <si>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</si>
  <si>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</si>
  <si>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</si>
  <si>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</si>
  <si>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</si>
  <si>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</si>
  <si>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</si>
  <si>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</si>
  <si>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</si>
  <si>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</si>
  <si>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</si>
  <si>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</si>
  <si>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</si>
  <si>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</si>
  <si>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</si>
  <si>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</si>
  <si>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</si>
  <si>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</si>
  <si>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</si>
  <si>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</si>
  <si>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</si>
  <si>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</si>
  <si>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</si>
  <si>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</si>
  <si>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</si>
  <si>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</si>
  <si>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</si>
  <si>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</si>
  <si>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</si>
  <si>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</si>
  <si>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</si>
  <si>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</si>
  <si>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</si>
  <si>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</si>
  <si>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</si>
  <si>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</si>
  <si>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</si>
  <si>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</si>
  <si>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</si>
  <si>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</si>
  <si>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</si>
  <si>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</si>
  <si>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</si>
  <si>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</si>
  <si>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</si>
  <si>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</si>
  <si>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</si>
  <si>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</si>
  <si>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</si>
  <si>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</si>
  <si>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</si>
  <si>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</si>
  <si>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</si>
  <si>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</si>
  <si>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</si>
  <si>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</si>
  <si>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</si>
  <si>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</si>
  <si>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</si>
  <si>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</si>
  <si>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</si>
  <si>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</si>
  <si>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</si>
  <si>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</si>
  <si>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</si>
  <si>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</si>
  <si>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</si>
  <si>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</si>
  <si>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</si>
  <si>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</si>
  <si>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</si>
  <si>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</si>
  <si>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</si>
  <si>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</si>
  <si>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</si>
  <si>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</si>
  <si>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</si>
  <si>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</si>
  <si>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</si>
  <si>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</si>
  <si>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</si>
  <si>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</si>
  <si>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</si>
  <si>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</si>
  <si>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</si>
  <si>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</si>
  <si>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</si>
  <si>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</si>
  <si>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</si>
  <si>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</si>
  <si>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</si>
  <si>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</si>
  <si>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</si>
  <si>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</si>
  <si>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</si>
  <si>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</si>
  <si>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</si>
  <si>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</si>
  <si>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</si>
  <si>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</si>
  <si>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</si>
  <si>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</si>
  <si>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</si>
  <si>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</si>
  <si>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</si>
  <si>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</si>
  <si>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</si>
  <si>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</si>
  <si>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</si>
  <si>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</si>
  <si>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</si>
  <si>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</si>
  <si>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</si>
  <si>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</si>
  <si>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</si>
  <si>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</si>
  <si>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</si>
  <si>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</si>
  <si>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</si>
  <si>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</si>
  <si>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</si>
  <si>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</si>
  <si>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</si>
  <si>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</si>
  <si>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</si>
  <si>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</si>
  <si>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</si>
  <si>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</si>
  <si>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</si>
  <si>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</si>
  <si>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</si>
  <si>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</si>
  <si>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</si>
  <si>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</si>
  <si>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</si>
  <si>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</si>
  <si>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</si>
  <si>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</si>
  <si>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</si>
  <si>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</si>
  <si>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</si>
  <si>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</si>
  <si>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</si>
  <si>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</si>
  <si>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</si>
  <si>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</si>
  <si>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</si>
  <si>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</si>
  <si>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</si>
  <si>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</si>
  <si>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</si>
  <si>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</si>
  <si>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</si>
  <si>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</si>
  <si>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</si>
  <si>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</si>
  <si>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</si>
  <si>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</si>
  <si>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</si>
  <si>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</si>
  <si>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</si>
  <si>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</si>
  <si>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</si>
  <si>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</si>
  <si>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</si>
  <si>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</si>
  <si>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</si>
  <si>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</si>
  <si>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</si>
  <si>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</si>
  <si>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</si>
  <si>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</si>
  <si>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</si>
  <si>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</si>
  <si>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</si>
  <si>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</si>
  <si>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</si>
  <si>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</si>
  <si>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</si>
  <si>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</si>
  <si>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</si>
  <si>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</si>
  <si>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</si>
  <si>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</si>
  <si>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</si>
  <si>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</si>
  <si>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</si>
  <si>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</si>
  <si>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</si>
  <si>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</si>
  <si>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</si>
  <si>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</si>
  <si>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</si>
  <si>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</si>
  <si>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</si>
  <si>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</si>
  <si>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</si>
  <si>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</si>
  <si>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</si>
  <si>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</si>
  <si>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</si>
  <si>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</si>
  <si>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</si>
  <si>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</si>
  <si>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</si>
  <si>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</si>
  <si>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</si>
  <si>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</si>
  <si>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</si>
  <si>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</si>
  <si>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</si>
  <si>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</si>
  <si>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</si>
  <si>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</si>
  <si>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</si>
  <si>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</si>
  <si>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</si>
  <si>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</si>
  <si>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</si>
  <si>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</si>
  <si>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</si>
  <si>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</si>
  <si>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</si>
  <si>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</si>
  <si>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</si>
  <si>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</si>
  <si>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</si>
  <si>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</si>
  <si>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</si>
  <si>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</si>
  <si>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</si>
  <si>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</si>
  <si>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</si>
  <si>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</si>
  <si>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</si>
  <si>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</si>
  <si>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</si>
  <si>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</si>
  <si>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</si>
  <si>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</si>
  <si>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</si>
  <si>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</si>
  <si>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</si>
  <si>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</si>
  <si>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</si>
  <si>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</si>
  <si>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</si>
  <si>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</si>
  <si>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</si>
  <si>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</si>
  <si>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</si>
  <si>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</si>
  <si>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</si>
  <si>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</si>
  <si>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</si>
  <si>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</si>
  <si>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</si>
  <si>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</si>
  <si>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</si>
  <si>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</si>
  <si>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</si>
  <si>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</si>
  <si>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</si>
  <si>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</si>
  <si>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</si>
  <si>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</si>
  <si>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</si>
  <si>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</si>
  <si>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</si>
  <si>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</si>
  <si>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</si>
  <si>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</si>
  <si>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</si>
  <si>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</si>
  <si>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</si>
  <si>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</si>
  <si>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</si>
  <si>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</si>
  <si>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</si>
  <si>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</si>
  <si>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</si>
  <si>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</si>
  <si>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</si>
  <si>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</si>
  <si>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</si>
  <si>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</si>
  <si>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</si>
  <si>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</si>
  <si>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</si>
  <si>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</si>
  <si>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</si>
  <si>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</si>
  <si>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</si>
  <si>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</si>
  <si>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</si>
  <si>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</si>
  <si>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</si>
  <si>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</si>
  <si>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</si>
  <si>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</si>
  <si>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</si>
  <si>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</si>
  <si>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</si>
  <si>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</si>
  <si>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</si>
  <si>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</si>
  <si>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</si>
  <si>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</si>
  <si>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</si>
  <si>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</si>
  <si>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</si>
  <si>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</si>
  <si>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</si>
  <si>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</si>
  <si>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</si>
  <si>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</si>
  <si>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</si>
  <si>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</si>
  <si>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</si>
  <si>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</si>
  <si>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</si>
  <si>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</si>
  <si>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</si>
  <si>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</si>
  <si>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</si>
  <si>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</si>
  <si>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</si>
  <si>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</si>
  <si>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</si>
  <si>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</si>
  <si>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</si>
  <si>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</si>
  <si>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</si>
  <si>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</si>
  <si>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</si>
  <si>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</si>
  <si>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</si>
  <si>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</si>
  <si>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</si>
  <si>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</si>
  <si>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</si>
  <si>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</si>
  <si>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</si>
  <si>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</si>
  <si>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</si>
  <si>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</si>
  <si>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</si>
  <si>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</si>
  <si>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</si>
  <si>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</si>
  <si>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</si>
  <si>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</si>
  <si>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</si>
  <si>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</si>
  <si>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</si>
  <si>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</si>
  <si>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</si>
  <si>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</si>
  <si>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</si>
  <si>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</si>
  <si>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</si>
  <si>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</si>
  <si>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</si>
  <si>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</si>
  <si>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</si>
  <si>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</si>
  <si>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</si>
  <si>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</si>
  <si>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</si>
  <si>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</si>
  <si>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</si>
  <si>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</si>
  <si>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</si>
  <si>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</si>
  <si>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</si>
  <si>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</si>
  <si>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</si>
  <si>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</si>
  <si>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</si>
  <si>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</si>
  <si>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</si>
  <si>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</si>
  <si>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</si>
  <si>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</si>
  <si>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</si>
  <si>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</si>
  <si>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</si>
  <si>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</si>
  <si>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</si>
  <si>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</si>
  <si>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</si>
  <si>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</si>
  <si>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</si>
  <si>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</si>
  <si>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</si>
  <si>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</si>
  <si>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</si>
  <si>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</si>
  <si>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</si>
  <si>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</si>
  <si>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</si>
  <si>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</si>
  <si>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</si>
  <si>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</si>
  <si>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</si>
  <si>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</si>
  <si>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</si>
  <si>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</si>
  <si>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</si>
  <si>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</si>
  <si>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</si>
  <si>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</si>
  <si>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</si>
  <si>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</si>
  <si>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</si>
  <si>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</si>
  <si>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</si>
  <si>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</si>
  <si>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</si>
  <si>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</si>
  <si>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</si>
  <si>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</si>
  <si>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</si>
  <si>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</si>
  <si>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</si>
  <si>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</si>
  <si>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</si>
  <si>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</si>
  <si>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</si>
  <si>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</si>
  <si>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</si>
  <si>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</si>
  <si>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</si>
  <si>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</si>
  <si>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</si>
  <si>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</si>
  <si>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</si>
  <si>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</si>
  <si>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</si>
  <si>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</si>
  <si>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</si>
  <si>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</si>
  <si>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</si>
  <si>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</si>
  <si>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</si>
  <si>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</si>
  <si>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</si>
  <si>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</si>
  <si>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</si>
  <si>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</si>
  <si>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</si>
  <si>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</si>
  <si>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</si>
  <si>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</si>
  <si>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</si>
  <si>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</si>
  <si>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</si>
  <si>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</si>
  <si>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</si>
  <si>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</si>
  <si>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</si>
  <si>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</si>
  <si>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</si>
  <si>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</si>
  <si>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</si>
  <si>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</si>
  <si>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</si>
  <si>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</si>
  <si>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</si>
  <si>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</si>
  <si>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</si>
  <si>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</si>
  <si>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</si>
  <si>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</si>
  <si>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</si>
  <si>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</si>
  <si>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</si>
  <si>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</si>
  <si>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</si>
  <si>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</si>
  <si>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</si>
  <si>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</si>
  <si>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</si>
  <si>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</si>
  <si>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</si>
  <si>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</si>
  <si>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</si>
  <si>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</si>
  <si>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</si>
  <si>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</si>
  <si>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</si>
  <si>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</si>
  <si>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</si>
  <si>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</si>
  <si>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</si>
  <si>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</si>
  <si>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</si>
  <si>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</si>
  <si>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</si>
  <si>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</si>
  <si>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</si>
  <si>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</si>
  <si>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</si>
  <si>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</si>
  <si>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</si>
  <si>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</si>
  <si>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</si>
  <si>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</si>
  <si>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</si>
  <si>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</si>
  <si>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</si>
  <si>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</si>
  <si>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</si>
  <si>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</si>
  <si>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</si>
  <si>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</si>
  <si>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</si>
  <si>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</si>
  <si>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</si>
  <si>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</si>
  <si>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</si>
  <si>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</si>
  <si>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</si>
  <si>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</si>
  <si>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</si>
  <si>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</si>
  <si>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</si>
  <si>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</si>
  <si>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</si>
  <si>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</si>
  <si>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</si>
  <si>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</si>
  <si>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</si>
  <si>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</si>
  <si>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</si>
  <si>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</si>
  <si>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</si>
  <si>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</si>
  <si>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</si>
  <si>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</si>
  <si>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</si>
  <si>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</si>
  <si>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</si>
  <si>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</si>
  <si>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</si>
  <si>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</si>
  <si>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</si>
  <si>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</si>
  <si>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</si>
  <si>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</si>
  <si>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</si>
  <si>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</si>
  <si>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</si>
  <si>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</si>
  <si>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</si>
  <si>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</si>
  <si>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</si>
  <si>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</si>
  <si>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</si>
  <si>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</si>
  <si>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</si>
  <si>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</si>
  <si>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</si>
  <si>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</si>
  <si>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</si>
  <si>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</si>
  <si>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</si>
  <si>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</si>
  <si>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</si>
  <si>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</si>
  <si>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</si>
  <si>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</si>
  <si>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</si>
  <si>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</si>
  <si>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</si>
  <si>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</si>
  <si>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</si>
  <si>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</si>
  <si>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</si>
  <si>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</si>
  <si>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</si>
  <si>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</si>
  <si>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</si>
  <si>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</si>
  <si>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</si>
  <si>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</si>
  <si>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</si>
  <si>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</si>
  <si>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</si>
  <si>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</si>
  <si>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</si>
  <si>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</si>
  <si>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</si>
  <si>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</si>
  <si>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</si>
  <si>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</si>
  <si>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</si>
  <si>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</si>
  <si>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</si>
  <si>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</si>
  <si>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</si>
  <si>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</si>
  <si>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</si>
  <si>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</si>
  <si>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</si>
  <si>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</si>
  <si>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</si>
  <si>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</si>
  <si>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</si>
  <si>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</si>
  <si>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</si>
  <si>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</si>
  <si>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</si>
  <si>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</si>
  <si>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</si>
  <si>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</si>
  <si>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</si>
  <si>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</si>
  <si>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</si>
  <si>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</si>
  <si>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</si>
  <si>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</si>
  <si>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</si>
  <si>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</si>
  <si>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</si>
  <si>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</si>
  <si>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</si>
  <si>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</si>
  <si>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</si>
  <si>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</si>
  <si>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</si>
  <si>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</si>
  <si>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</si>
  <si>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</si>
  <si>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</si>
  <si>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</si>
  <si>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</si>
  <si>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</si>
  <si>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</si>
  <si>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</si>
  <si>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</si>
  <si>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</si>
  <si>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</si>
  <si>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</si>
  <si>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</si>
  <si>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</si>
  <si>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</si>
  <si>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</si>
  <si>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</si>
  <si>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</si>
  <si>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</si>
  <si>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</si>
  <si>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</si>
  <si>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</si>
  <si>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</si>
  <si>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</si>
  <si>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</si>
  <si>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</si>
  <si>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</si>
  <si>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</si>
  <si>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</si>
  <si>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</si>
  <si>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</si>
  <si>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</si>
  <si>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</si>
  <si>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</si>
  <si>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</si>
  <si>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</si>
  <si>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</si>
  <si>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</si>
  <si>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</si>
  <si>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</si>
  <si>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</si>
  <si>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</si>
  <si>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</si>
  <si>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</si>
  <si>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</si>
  <si>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</si>
  <si>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</si>
  <si>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</si>
  <si>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</si>
  <si>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</si>
  <si>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</si>
  <si>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</si>
  <si>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</si>
  <si>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</si>
  <si>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</si>
  <si>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</si>
  <si>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</si>
  <si>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</si>
  <si>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</si>
  <si>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</si>
  <si>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</si>
  <si>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</si>
  <si>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</si>
  <si>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</si>
  <si>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</si>
  <si>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</si>
  <si>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</si>
  <si>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</si>
  <si>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</si>
  <si>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</si>
  <si>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</si>
  <si>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</si>
  <si>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</si>
  <si>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</si>
  <si>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</si>
  <si>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</si>
  <si>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</si>
  <si>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</si>
  <si>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</si>
  <si>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</si>
  <si>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</si>
  <si>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</si>
  <si>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</si>
  <si>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</si>
  <si>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</si>
  <si>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</si>
  <si>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</si>
  <si>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</si>
  <si>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</si>
  <si>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</si>
  <si>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</si>
  <si>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</si>
  <si>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</si>
  <si>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</si>
  <si>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</si>
  <si>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</si>
  <si>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</si>
  <si>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</si>
  <si>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</si>
  <si>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</si>
  <si>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</si>
  <si>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</si>
  <si>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</si>
  <si>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</si>
  <si>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</si>
  <si>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</si>
  <si>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</si>
  <si>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</si>
  <si>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</si>
  <si>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</si>
  <si>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</si>
  <si>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</si>
  <si>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</si>
  <si>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</si>
  <si>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</si>
  <si>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</si>
  <si>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</si>
  <si>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</si>
  <si>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</si>
  <si>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</si>
  <si>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</si>
  <si>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</si>
  <si>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</si>
  <si>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</si>
  <si>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</si>
  <si>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</si>
  <si>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</si>
  <si>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</si>
  <si>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</si>
  <si>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</si>
  <si>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</si>
  <si>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</si>
  <si>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</si>
  <si>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</si>
  <si>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</si>
  <si>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</si>
  <si>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</si>
  <si>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</si>
  <si>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</si>
  <si>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</si>
  <si>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</si>
  <si>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</si>
  <si>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</si>
  <si>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</si>
  <si>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</si>
  <si>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</si>
  <si>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</si>
  <si>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</si>
  <si>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</si>
  <si>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</si>
  <si>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</si>
  <si>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</si>
  <si>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</si>
  <si>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</si>
  <si>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</si>
  <si>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</si>
  <si>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</si>
  <si>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</si>
  <si>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</si>
  <si>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</si>
  <si>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</si>
  <si>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</si>
  <si>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</si>
  <si>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</si>
  <si>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</si>
  <si>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</si>
  <si>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</si>
  <si>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</si>
  <si>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</si>
  <si>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</si>
  <si>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</si>
  <si>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</si>
  <si>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</si>
  <si>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</si>
  <si>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</si>
  <si>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</si>
  <si>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</si>
  <si>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</si>
  <si>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</si>
  <si>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</si>
  <si>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</si>
  <si>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</si>
  <si>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</si>
  <si>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</si>
  <si>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</si>
  <si>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</si>
  <si>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</si>
  <si>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</si>
  <si>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</si>
  <si>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</si>
  <si>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</si>
  <si>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</si>
  <si>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</si>
  <si>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</si>
  <si>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</si>
  <si>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</si>
  <si>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</si>
  <si>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</si>
  <si>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</si>
  <si>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</si>
  <si>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</si>
  <si>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</si>
  <si>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</si>
  <si>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</si>
  <si>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</si>
  <si>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</si>
  <si>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</si>
  <si>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</si>
  <si>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</si>
  <si>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</si>
  <si>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</si>
  <si>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</si>
  <si>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</si>
  <si>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</si>
  <si>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</si>
  <si>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</si>
  <si>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</si>
  <si>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</si>
  <si>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</si>
  <si>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</si>
  <si>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</si>
  <si>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</si>
  <si>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</si>
  <si>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</si>
  <si>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</si>
  <si>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</si>
  <si>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</si>
  <si>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</si>
  <si>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</si>
  <si>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</si>
  <si>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</si>
  <si>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</si>
  <si>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</si>
  <si>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</si>
  <si>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</si>
  <si>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</si>
  <si>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</si>
  <si>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</si>
  <si>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</si>
  <si>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</si>
  <si>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</si>
  <si>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</si>
  <si>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</si>
  <si>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</si>
  <si>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</si>
  <si>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</si>
  <si>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</si>
  <si>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</si>
  <si>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</si>
  <si>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</si>
  <si>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</si>
  <si>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</si>
  <si>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</si>
  <si>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</si>
  <si>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</si>
  <si>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</si>
  <si>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</si>
  <si>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</si>
  <si>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</si>
  <si>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</si>
  <si>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</si>
  <si>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</si>
  <si>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</si>
  <si>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</si>
  <si>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</si>
  <si>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</si>
  <si>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</si>
  <si>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</si>
  <si>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</si>
  <si>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</si>
  <si>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</si>
  <si>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</si>
  <si>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</si>
  <si>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</si>
  <si>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</si>
  <si>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</si>
  <si>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</si>
  <si>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</si>
  <si>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</si>
  <si>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</si>
  <si>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</si>
  <si>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</si>
  <si>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</si>
  <si>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</si>
  <si>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</si>
  <si>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</si>
  <si>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</si>
  <si>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</si>
  <si>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</si>
  <si>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</si>
  <si>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</si>
  <si>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</si>
  <si>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</si>
  <si>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</si>
  <si>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</si>
  <si>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</si>
  <si>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</si>
  <si>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</si>
  <si>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</si>
  <si>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</si>
  <si>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</si>
  <si>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</si>
  <si>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</si>
  <si>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</si>
  <si>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</si>
  <si>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</si>
  <si>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</si>
  <si>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</si>
  <si>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</si>
  <si>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</si>
  <si>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</si>
  <si>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</si>
  <si>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</si>
  <si>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</si>
  <si>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</si>
  <si>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</si>
  <si>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</si>
  <si>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</si>
  <si>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</si>
  <si>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</si>
  <si>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</si>
  <si>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</si>
  <si>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</si>
  <si>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</si>
  <si>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</si>
  <si>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</si>
  <si>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</si>
  <si>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</si>
  <si>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</si>
  <si>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</si>
  <si>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</si>
  <si>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</si>
  <si>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</si>
  <si>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</si>
  <si>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</si>
  <si>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</si>
  <si>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</si>
  <si>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</si>
  <si>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</si>
  <si>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</si>
  <si>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</si>
  <si>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</si>
  <si>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</si>
  <si>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</si>
  <si>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</si>
  <si>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</si>
  <si>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</si>
  <si>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</si>
  <si>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</si>
  <si>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</si>
  <si>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</si>
  <si>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</si>
  <si>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</si>
  <si>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</si>
  <si>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</si>
  <si>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</si>
  <si>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</si>
  <si>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</si>
  <si>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</si>
  <si>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</si>
  <si>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</si>
  <si>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</si>
  <si>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</si>
  <si>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</si>
  <si>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</si>
  <si>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</si>
  <si>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</si>
  <si>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</si>
  <si>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</si>
  <si>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</si>
  <si>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</si>
  <si>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</si>
  <si>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</si>
  <si>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</si>
  <si>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</si>
  <si>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</si>
  <si>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</si>
  <si>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</si>
  <si>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</si>
  <si>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</si>
  <si>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</si>
  <si>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</si>
  <si>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</si>
  <si>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</si>
  <si>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</si>
  <si>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</si>
  <si>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</si>
  <si>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</si>
  <si>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</si>
  <si>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</si>
  <si>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</si>
  <si>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</si>
  <si>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</si>
  <si>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</si>
  <si>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</si>
  <si>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</si>
  <si>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</si>
  <si>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</si>
  <si>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</si>
  <si>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</si>
  <si>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</si>
  <si>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</si>
  <si>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</si>
  <si>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</si>
  <si>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</si>
  <si>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</si>
  <si>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</si>
  <si>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</si>
  <si>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</si>
  <si>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</si>
  <si>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</si>
  <si>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</si>
  <si>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</si>
  <si>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</si>
  <si>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</si>
  <si>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</si>
  <si>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</si>
  <si>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</si>
  <si>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</si>
  <si>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</si>
  <si>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</si>
  <si>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</si>
  <si>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</si>
  <si>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</si>
  <si>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</si>
  <si>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</si>
  <si>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</si>
  <si>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</si>
  <si>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</si>
  <si>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</si>
  <si>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</si>
  <si>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</si>
  <si>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</si>
  <si>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</si>
  <si>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</si>
  <si>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</si>
  <si>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</si>
  <si>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</si>
  <si>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</si>
  <si>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</si>
  <si>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</si>
  <si>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</si>
  <si>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</si>
  <si>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</si>
  <si>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</si>
  <si>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</si>
  <si>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</si>
  <si>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</si>
  <si>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</si>
  <si>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</si>
  <si>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</si>
  <si>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</si>
  <si>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</si>
  <si>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</si>
  <si>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</si>
  <si>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</si>
  <si>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</si>
  <si>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</si>
  <si>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</si>
  <si>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</si>
  <si>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</si>
  <si>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</si>
  <si>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</si>
  <si>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</si>
  <si>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</si>
  <si>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</si>
  <si>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</si>
  <si>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</si>
  <si>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</si>
  <si>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</si>
  <si>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</si>
  <si>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</si>
  <si>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</si>
  <si>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</si>
  <si>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</si>
  <si>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</si>
  <si>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</si>
  <si>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</si>
  <si>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</si>
  <si>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</si>
  <si>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</si>
  <si>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</si>
  <si>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</si>
  <si>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</si>
  <si>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</si>
  <si>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</si>
  <si>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</si>
  <si>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</si>
  <si>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</si>
  <si>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</si>
  <si>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</si>
  <si>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</si>
  <si>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</si>
  <si>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</si>
  <si>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</si>
  <si>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</si>
  <si>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</si>
  <si>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</si>
  <si>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</si>
  <si>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</si>
  <si>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</si>
  <si>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</si>
  <si>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</si>
  <si>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</si>
  <si>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</si>
  <si>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</si>
  <si>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</si>
  <si>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</si>
  <si>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</si>
  <si>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</si>
  <si>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</si>
  <si>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</si>
  <si>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</si>
  <si>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</si>
  <si>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</si>
  <si>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</si>
  <si>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</si>
  <si>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</si>
  <si>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</si>
  <si>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</si>
  <si>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</si>
  <si>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</si>
  <si>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</si>
  <si>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</si>
  <si>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</si>
  <si>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</si>
  <si>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</si>
  <si>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</si>
  <si>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</si>
  <si>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</si>
  <si>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</si>
  <si>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</si>
  <si>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</si>
  <si>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</si>
  <si>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</si>
  <si>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</si>
  <si>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</si>
  <si>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</si>
  <si>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</si>
  <si>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</si>
  <si>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</si>
  <si>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</si>
  <si>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</si>
  <si>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</si>
  <si>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</si>
  <si>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</si>
  <si>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</si>
  <si>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</si>
  <si>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</si>
  <si>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</si>
  <si>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</si>
  <si>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</si>
  <si>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</si>
  <si>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</si>
  <si>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</si>
  <si>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</si>
  <si>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</si>
  <si>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</si>
  <si>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</si>
  <si>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</si>
  <si>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</si>
  <si>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</si>
  <si>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</si>
  <si>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</si>
  <si>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</si>
  <si>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</si>
  <si>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</si>
  <si>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</si>
  <si>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</si>
  <si>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</si>
  <si>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</si>
  <si>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</si>
  <si>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</si>
  <si>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</si>
  <si>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</si>
  <si>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</si>
  <si>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</si>
  <si>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</si>
  <si>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</si>
  <si>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</si>
  <si>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</si>
  <si>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</si>
  <si>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</si>
  <si>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</si>
  <si>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</si>
  <si>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</si>
  <si>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</si>
  <si>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</si>
  <si>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</si>
  <si>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</si>
  <si>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</si>
  <si>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</si>
  <si>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</si>
  <si>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</si>
  <si>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</si>
  <si>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</si>
  <si>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</si>
  <si>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</si>
  <si>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</si>
  <si>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</si>
  <si>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</si>
  <si>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</si>
  <si>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</si>
  <si>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</si>
  <si>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</si>
  <si>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</si>
  <si>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</si>
  <si>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</si>
  <si>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</si>
  <si>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</si>
  <si>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</si>
  <si>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</si>
  <si>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</si>
  <si>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</si>
  <si>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</si>
  <si>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</si>
  <si>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</si>
  <si>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</si>
  <si>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</si>
  <si>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</si>
  <si>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</si>
  <si>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</si>
  <si>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</si>
  <si>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</si>
  <si>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</si>
  <si>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</si>
  <si>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</si>
  <si>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</si>
  <si>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</si>
  <si>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</si>
  <si>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</si>
  <si>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</si>
  <si>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</si>
  <si>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</si>
  <si>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</si>
  <si>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</si>
  <si>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</si>
  <si>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</si>
  <si>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</si>
  <si>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</si>
  <si>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</si>
  <si>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</si>
  <si>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</si>
  <si>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</si>
  <si>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</si>
  <si>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</si>
  <si>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</si>
  <si>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</si>
  <si>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</si>
  <si>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</si>
  <si>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</si>
  <si>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</si>
  <si>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</si>
  <si>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</si>
  <si>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</si>
  <si>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</si>
  <si>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</si>
  <si>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</si>
  <si>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</si>
  <si>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</si>
  <si>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</si>
  <si>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</si>
  <si>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</si>
  <si>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</si>
  <si>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</si>
  <si>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</si>
  <si>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</si>
  <si>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</si>
  <si>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</si>
  <si>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</si>
  <si>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</si>
  <si>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</si>
  <si>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</si>
  <si>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</si>
  <si>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</si>
  <si>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</si>
  <si>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</si>
  <si>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</si>
  <si>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</si>
  <si>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</si>
  <si>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</si>
  <si>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</si>
  <si>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</si>
  <si>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</si>
  <si>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</si>
  <si>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</si>
  <si>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</si>
  <si>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</si>
  <si>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</si>
  <si>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</si>
  <si>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</si>
  <si>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</si>
  <si>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</si>
  <si>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</si>
  <si>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</si>
  <si>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</si>
  <si>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</si>
  <si>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</si>
  <si>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</si>
  <si>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</si>
  <si>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</si>
  <si>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</si>
  <si>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</si>
  <si>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</si>
  <si>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</si>
  <si>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</si>
  <si>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</si>
  <si>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</si>
  <si>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</si>
  <si>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</si>
  <si>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</si>
  <si>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</si>
  <si>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</si>
  <si>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</si>
  <si>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</si>
  <si>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</si>
  <si>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</si>
  <si>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</si>
  <si>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</si>
  <si>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</si>
  <si>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</si>
  <si>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</si>
  <si>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</si>
  <si>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</si>
  <si>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</si>
  <si>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</si>
  <si>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</si>
  <si>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</si>
  <si>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</si>
  <si>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</si>
  <si>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</si>
  <si>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</si>
  <si>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</si>
  <si>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</si>
  <si>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</si>
  <si>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</si>
  <si>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</si>
  <si>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</si>
  <si>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</si>
  <si>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</si>
  <si>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</si>
  <si>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</si>
  <si>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</si>
  <si>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</si>
  <si>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</si>
  <si>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</si>
  <si>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</si>
  <si>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</si>
  <si>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</si>
  <si>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</si>
  <si>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</si>
  <si>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</si>
  <si>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</si>
  <si>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</si>
  <si>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</si>
  <si>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</si>
  <si>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</si>
  <si>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</si>
  <si>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</si>
  <si>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</si>
  <si>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</si>
  <si>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</si>
  <si>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</si>
  <si>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</si>
  <si>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</si>
  <si>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</si>
  <si>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</si>
  <si>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</si>
  <si>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</si>
  <si>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</si>
  <si>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</si>
  <si>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</si>
  <si>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</si>
  <si>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</si>
  <si>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</si>
  <si>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</si>
  <si>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</si>
  <si>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</si>
  <si>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</si>
  <si>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</si>
  <si>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</si>
  <si>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</si>
  <si>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</si>
  <si>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</si>
  <si>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</si>
  <si>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</si>
  <si>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</si>
  <si>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</si>
  <si>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</si>
  <si>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</si>
  <si>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</si>
  <si>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</si>
  <si>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</si>
  <si>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</si>
  <si>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</si>
  <si>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</si>
  <si>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</si>
  <si>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</si>
  <si>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</si>
  <si>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</si>
  <si>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</si>
  <si>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</si>
  <si>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</si>
  <si>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</si>
  <si>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</si>
  <si>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</si>
  <si>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</si>
  <si>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</si>
  <si>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</si>
  <si>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</si>
  <si>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</si>
  <si>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</si>
  <si>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</si>
  <si>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</si>
  <si>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</si>
  <si>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</si>
  <si>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</si>
  <si>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</si>
  <si>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</si>
  <si>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</si>
  <si>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</si>
  <si>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</si>
  <si>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</si>
  <si>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</si>
  <si>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</si>
  <si>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</si>
  <si>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</si>
  <si>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</si>
  <si>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</si>
  <si>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</si>
  <si>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</si>
  <si>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</si>
  <si>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</si>
  <si>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</si>
  <si>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</si>
  <si>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</si>
  <si>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</si>
  <si>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</si>
  <si>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</si>
  <si>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</si>
  <si>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</si>
  <si>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</si>
  <si>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</si>
  <si>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</si>
  <si>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</si>
  <si>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</si>
  <si>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</si>
  <si>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</si>
  <si>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</si>
  <si>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</si>
  <si>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</si>
  <si>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</si>
  <si>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</si>
  <si>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</si>
  <si>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</si>
  <si>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</si>
  <si>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</si>
  <si>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</si>
  <si>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</si>
  <si>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</si>
  <si>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</si>
  <si>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</si>
  <si>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</si>
  <si>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</si>
  <si>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</si>
  <si>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</si>
  <si>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</si>
  <si>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</si>
  <si>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</si>
  <si>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</si>
  <si>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</si>
  <si>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</si>
  <si>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</si>
  <si>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</si>
  <si>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</si>
  <si>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</si>
  <si>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</si>
  <si>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</si>
  <si>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</si>
  <si>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</si>
  <si>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</si>
  <si>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</si>
  <si>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</si>
  <si>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</si>
  <si>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</si>
  <si>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</si>
  <si>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</si>
  <si>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</si>
  <si>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</si>
  <si>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</si>
  <si>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</si>
  <si>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</si>
  <si>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</si>
  <si>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</si>
  <si>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</si>
  <si>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</si>
  <si>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</si>
  <si>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</si>
  <si>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</si>
  <si>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</si>
  <si>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</si>
  <si>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</si>
  <si>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</si>
  <si>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</si>
  <si>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</si>
  <si>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</si>
  <si>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</si>
  <si>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</si>
  <si>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</si>
  <si>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</si>
  <si>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</si>
  <si>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</si>
  <si>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</si>
  <si>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</si>
  <si>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</si>
  <si>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</si>
  <si>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</si>
  <si>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</si>
  <si>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</si>
  <si>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</si>
  <si>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</si>
  <si>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</si>
  <si>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</si>
  <si>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</si>
  <si>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</si>
  <si>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</si>
  <si>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</si>
  <si>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</si>
  <si>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</si>
  <si>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</si>
  <si>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</si>
  <si>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</si>
  <si>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</si>
  <si>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</si>
  <si>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</si>
  <si>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</si>
  <si>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</si>
  <si>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</si>
  <si>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</si>
  <si>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</si>
  <si>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</si>
  <si>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</si>
  <si>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</si>
  <si>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</si>
  <si>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</si>
  <si>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</si>
  <si>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</si>
  <si>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</si>
  <si>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</si>
  <si>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</si>
  <si>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</si>
  <si>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</si>
  <si>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</si>
  <si>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</si>
  <si>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</si>
  <si>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</si>
  <si>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</si>
  <si>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</si>
  <si>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</si>
  <si>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</si>
  <si>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</si>
  <si>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</si>
  <si>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</si>
  <si>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</si>
  <si>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</si>
  <si>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</si>
  <si>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</si>
  <si>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</si>
  <si>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</si>
  <si>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</si>
  <si>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</si>
  <si>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</si>
  <si>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</si>
  <si>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</si>
  <si>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</si>
  <si>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</si>
  <si>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</si>
  <si>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</si>
  <si>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</si>
  <si>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</si>
  <si>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</si>
  <si>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</si>
  <si>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</si>
  <si>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</si>
  <si>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</si>
  <si>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</si>
  <si>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</si>
  <si>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</si>
  <si>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</si>
  <si>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</si>
  <si>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</si>
  <si>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</si>
  <si>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</si>
  <si>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</si>
  <si>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</si>
  <si>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</si>
  <si>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</si>
  <si>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</si>
  <si>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</si>
  <si>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</si>
  <si>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</si>
  <si>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</si>
  <si>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</si>
  <si>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</si>
  <si>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</si>
  <si>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</si>
  <si>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</si>
  <si>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</si>
  <si>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</si>
  <si>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</si>
  <si>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</si>
  <si>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</si>
  <si>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</si>
  <si>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</si>
  <si>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</si>
  <si>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</si>
  <si>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</si>
  <si>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</si>
  <si>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</si>
  <si>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</si>
  <si>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</si>
  <si>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</si>
  <si>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</si>
  <si>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</si>
  <si>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</si>
  <si>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</si>
  <si>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</si>
  <si>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</si>
  <si>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</si>
  <si>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</si>
  <si>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</si>
  <si>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</si>
  <si>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</si>
  <si>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</si>
  <si>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</si>
  <si>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</si>
  <si>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</si>
  <si>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</si>
  <si>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</si>
  <si>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</si>
  <si>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</si>
  <si>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</si>
  <si>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</si>
  <si>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</si>
  <si>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</si>
  <si>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</si>
  <si>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</si>
  <si>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</si>
  <si>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</si>
  <si>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</si>
  <si>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</si>
  <si>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</si>
  <si>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</si>
  <si>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</si>
  <si>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</si>
  <si>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</si>
  <si>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</si>
  <si>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</si>
  <si>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</si>
  <si>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</si>
  <si>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</si>
  <si>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</si>
  <si>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</si>
  <si>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</si>
  <si>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</si>
  <si>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</si>
  <si>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</si>
  <si>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</si>
  <si>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</si>
  <si>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</si>
  <si>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</si>
  <si>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</si>
  <si>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</si>
  <si>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</si>
  <si>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</si>
  <si>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</si>
  <si>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</si>
  <si>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</si>
  <si>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</si>
  <si>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</si>
  <si>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</si>
  <si>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</si>
  <si>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</si>
  <si>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</si>
  <si>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</si>
  <si>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</si>
  <si>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</si>
  <si>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</si>
  <si>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</si>
  <si>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</si>
  <si>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</si>
  <si>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</si>
  <si>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</si>
  <si>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</si>
  <si>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</si>
  <si>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</si>
  <si>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</si>
  <si>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</si>
  <si>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</si>
  <si>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</si>
  <si>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</si>
  <si>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</si>
  <si>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</si>
  <si>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</si>
  <si>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</si>
  <si>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</si>
  <si>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</si>
  <si>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</si>
  <si>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</si>
  <si>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</si>
  <si>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</si>
  <si>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</si>
  <si>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</si>
  <si>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</si>
  <si>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</si>
  <si>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</si>
  <si>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</si>
  <si>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</si>
  <si>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</si>
  <si>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</si>
  <si>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</si>
  <si>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</si>
  <si>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</si>
  <si>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</si>
  <si>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</si>
  <si>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</si>
  <si>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</si>
  <si>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</si>
  <si>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</si>
  <si>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</si>
  <si>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</si>
  <si>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</si>
  <si>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</si>
  <si>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</si>
  <si>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</si>
  <si>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</si>
  <si>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</si>
  <si>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</si>
  <si>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</si>
  <si>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</si>
  <si>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</si>
  <si>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</si>
  <si>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</si>
  <si>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</si>
  <si>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</si>
  <si>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</si>
  <si>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</si>
  <si>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</si>
  <si>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</si>
  <si>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</si>
  <si>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</si>
  <si>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</si>
  <si>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</si>
  <si>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</si>
  <si>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</si>
  <si>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</si>
  <si>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</si>
  <si>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</si>
  <si>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</si>
  <si>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</si>
  <si>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</si>
  <si>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</si>
  <si>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</si>
  <si>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</si>
  <si>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</si>
  <si>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</si>
  <si>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</si>
  <si>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</si>
  <si>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</si>
  <si>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</si>
  <si>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</si>
  <si>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</si>
  <si>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</si>
  <si>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</si>
  <si>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</si>
  <si>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</si>
  <si>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</si>
  <si>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</si>
  <si>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</si>
  <si>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</si>
  <si>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</si>
  <si>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</si>
  <si>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</si>
  <si>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</si>
  <si>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</si>
  <si>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</si>
  <si>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</si>
  <si>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</si>
  <si>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</si>
  <si>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</si>
  <si>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</si>
  <si>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</si>
  <si>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</si>
  <si>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</si>
  <si>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</si>
  <si>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</si>
  <si>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</si>
  <si>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</si>
  <si>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</si>
  <si>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</si>
  <si>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</si>
  <si>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</si>
  <si>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</si>
  <si>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</si>
  <si>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</si>
  <si>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</si>
  <si>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</si>
  <si>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</si>
  <si>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</si>
  <si>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</si>
  <si>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</si>
  <si>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</si>
  <si>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</si>
  <si>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</si>
  <si>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</si>
  <si>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</si>
  <si>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</si>
  <si>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</si>
  <si>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</si>
  <si>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</si>
  <si>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</si>
  <si>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</si>
  <si>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</si>
  <si>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</si>
  <si>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</si>
  <si>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</si>
  <si>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</si>
  <si>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</si>
  <si>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</si>
  <si>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</si>
  <si>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</si>
  <si>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</si>
  <si>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</si>
  <si>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</si>
  <si>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</si>
  <si>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</si>
  <si>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</si>
  <si>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</si>
  <si>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</si>
  <si>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</si>
  <si>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</si>
  <si>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</si>
  <si>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</si>
  <si>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</si>
  <si>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</si>
  <si>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</si>
  <si>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</si>
  <si>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</si>
  <si>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</si>
  <si>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</si>
  <si>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</si>
  <si>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</si>
  <si>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</si>
  <si>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</si>
  <si>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</si>
  <si>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</si>
  <si>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</si>
  <si>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</si>
  <si>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</si>
  <si>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</si>
  <si>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</si>
  <si>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</si>
  <si>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</si>
  <si>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</si>
  <si>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</si>
  <si>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</si>
  <si>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</si>
  <si>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</si>
  <si>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</si>
  <si>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</si>
  <si>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</si>
  <si>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</si>
  <si>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</si>
  <si>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</si>
  <si>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</si>
  <si>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</si>
  <si>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</si>
  <si>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</si>
  <si>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</si>
  <si>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</si>
  <si>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</si>
  <si>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</si>
  <si>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</si>
  <si>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</si>
  <si>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</si>
  <si>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</si>
  <si>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</si>
  <si>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</si>
  <si>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</si>
  <si>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</si>
  <si>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</si>
  <si>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</si>
  <si>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</si>
  <si>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</si>
  <si>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</si>
  <si>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</si>
  <si>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</si>
  <si>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</si>
  <si>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</si>
  <si>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</si>
  <si>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</si>
  <si>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</si>
  <si>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</si>
  <si>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</si>
  <si>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</si>
  <si>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</si>
  <si>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</si>
  <si>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</si>
  <si>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</si>
  <si>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</si>
  <si>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</si>
  <si>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</si>
  <si>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</si>
  <si>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</si>
  <si>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</si>
  <si>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</si>
  <si>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</si>
  <si>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</si>
  <si>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</si>
  <si>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</si>
  <si>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</si>
  <si>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</si>
  <si>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</si>
  <si>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</si>
  <si>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</si>
  <si>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</si>
  <si>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</si>
  <si>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</si>
  <si>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</si>
  <si>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</si>
  <si>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</si>
  <si>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</si>
  <si>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</si>
  <si>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</si>
  <si>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</si>
  <si>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</si>
  <si>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</si>
  <si>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</si>
  <si>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</si>
  <si>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</si>
  <si>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</si>
  <si>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</si>
  <si>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</si>
  <si>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</si>
  <si>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</si>
  <si>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</si>
  <si>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</si>
  <si>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</si>
  <si>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</si>
  <si>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</si>
  <si>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</si>
  <si>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</si>
  <si>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</si>
  <si>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</si>
  <si>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</si>
  <si>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</si>
  <si>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</si>
  <si>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</si>
  <si>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</si>
  <si>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</si>
  <si>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</si>
  <si>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</si>
  <si>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</si>
  <si>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</si>
  <si>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</si>
  <si>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</si>
  <si>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</si>
  <si>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</si>
  <si>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</si>
  <si>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</si>
  <si>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</si>
  <si>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</si>
  <si>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</si>
  <si>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</si>
  <si>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</si>
  <si>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</si>
  <si>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</si>
  <si>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</si>
  <si>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</si>
  <si>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</si>
  <si>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</si>
  <si>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</si>
  <si>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</si>
  <si>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</si>
  <si>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</si>
  <si>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</si>
  <si>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</si>
  <si>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</si>
  <si>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</si>
  <si>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</si>
  <si>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</si>
  <si>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</si>
  <si>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</si>
  <si>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</si>
  <si>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</si>
  <si>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</si>
  <si>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</si>
  <si>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</si>
  <si>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</si>
  <si>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</si>
  <si>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</si>
  <si>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</si>
  <si>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</si>
  <si>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</si>
  <si>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</si>
  <si>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</si>
  <si>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</si>
  <si>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</si>
  <si>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</si>
  <si>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</si>
  <si>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</si>
  <si>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</si>
  <si>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</si>
  <si>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</si>
  <si>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</si>
  <si>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</si>
  <si>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</si>
  <si>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</si>
  <si>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</si>
  <si>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</si>
  <si>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</si>
  <si>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</si>
  <si>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</si>
  <si>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</si>
  <si>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</si>
  <si>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</si>
  <si>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</si>
  <si>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</si>
  <si>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</si>
  <si>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</si>
  <si>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</si>
  <si>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</si>
  <si>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</si>
  <si>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</si>
  <si>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</si>
  <si>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</si>
  <si>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</si>
  <si>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</si>
  <si>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</si>
  <si>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</si>
  <si>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</si>
  <si>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</si>
  <si>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</si>
  <si>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</si>
  <si>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</si>
  <si>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</si>
  <si>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</si>
  <si>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</si>
  <si>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</si>
  <si>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</si>
  <si>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</si>
  <si>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</si>
  <si>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</si>
  <si>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</si>
  <si>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</si>
  <si>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</si>
  <si>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</si>
  <si>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</si>
  <si>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</si>
  <si>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</si>
  <si>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</si>
  <si>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</si>
  <si>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</si>
  <si>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</si>
  <si>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</si>
  <si>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</si>
  <si>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</si>
  <si>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</si>
  <si>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</si>
  <si>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</si>
  <si>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</si>
  <si>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</si>
  <si>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</si>
  <si>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</si>
  <si>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</si>
  <si>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</si>
  <si>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</si>
  <si>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</si>
  <si>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</si>
  <si>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</si>
  <si>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</si>
  <si>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</si>
  <si>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</si>
  <si>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</si>
  <si>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</si>
  <si>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</si>
  <si>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</si>
  <si>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</si>
  <si>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</si>
  <si>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</si>
  <si>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</si>
  <si>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</si>
  <si>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</si>
  <si>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</si>
  <si>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</si>
  <si>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</si>
  <si>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</si>
  <si>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</si>
  <si>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</si>
  <si>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</si>
  <si>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</si>
  <si>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</si>
  <si>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</si>
  <si>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</si>
  <si>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</si>
  <si>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</si>
  <si>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</si>
  <si>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</si>
  <si>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</si>
  <si>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</si>
  <si>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</si>
  <si>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</si>
  <si>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</si>
  <si>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</si>
  <si>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</si>
  <si>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</si>
  <si>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</si>
  <si>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</si>
  <si>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</si>
  <si>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</si>
  <si>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</si>
  <si>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</si>
  <si>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</si>
  <si>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</si>
  <si>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</si>
  <si>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</si>
  <si>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</si>
  <si>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</si>
  <si>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</si>
  <si>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</si>
  <si>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</si>
  <si>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</si>
  <si>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</si>
  <si>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</si>
  <si>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</si>
  <si>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</si>
  <si>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</si>
  <si>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</si>
  <si>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</si>
  <si>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</si>
  <si>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</si>
  <si>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</si>
  <si>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</si>
  <si>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</si>
  <si>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</si>
  <si>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</si>
  <si>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</si>
  <si>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</si>
  <si>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</si>
  <si>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</si>
  <si>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</si>
  <si>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</si>
  <si>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</si>
  <si>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</si>
  <si>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</si>
  <si>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</si>
  <si>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</si>
  <si>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</si>
  <si>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</si>
  <si>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</si>
  <si>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</si>
  <si>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</si>
  <si>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</si>
  <si>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</si>
  <si>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</si>
  <si>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</si>
  <si>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</si>
  <si>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</si>
  <si>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</si>
  <si>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</si>
  <si>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</si>
  <si>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</si>
  <si>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</si>
  <si>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</si>
  <si>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</si>
  <si>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</si>
  <si>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</si>
  <si>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</si>
  <si>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</si>
  <si>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</si>
  <si>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</si>
  <si>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</si>
  <si>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</si>
  <si>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</si>
  <si>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</si>
  <si>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</si>
  <si>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</si>
  <si>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</si>
  <si>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</si>
  <si>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</si>
  <si>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</si>
  <si>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</si>
  <si>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</si>
  <si>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</si>
  <si>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</si>
  <si>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</si>
  <si>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</si>
  <si>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</si>
  <si>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</si>
  <si>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</si>
  <si>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</si>
  <si>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</si>
  <si>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</si>
  <si>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</si>
  <si>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</si>
  <si>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</si>
  <si>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</si>
  <si>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</si>
  <si>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</si>
  <si>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</si>
  <si>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</si>
  <si>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</si>
  <si>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</si>
  <si>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</si>
  <si>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</si>
  <si>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</si>
  <si>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</si>
  <si>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</si>
  <si>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</si>
  <si>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</si>
  <si>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</si>
  <si>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</si>
  <si>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</si>
  <si>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</si>
  <si>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</si>
  <si>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</si>
  <si>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</si>
  <si>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</si>
  <si>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</si>
  <si>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</si>
  <si>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</si>
  <si>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</si>
  <si>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</si>
  <si>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</si>
  <si>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</si>
  <si>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</si>
  <si>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</si>
  <si>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</si>
  <si>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</si>
  <si>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</si>
  <si>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</si>
  <si>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</si>
  <si>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</si>
  <si>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</si>
  <si>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</si>
  <si>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</si>
  <si>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</si>
  <si>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</si>
  <si>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</si>
  <si>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</si>
  <si>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</si>
  <si>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</si>
  <si>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</si>
  <si>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</si>
  <si>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</si>
  <si>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</si>
  <si>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</si>
  <si>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</si>
  <si>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</si>
  <si>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</si>
  <si>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</si>
  <si>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</si>
  <si>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</si>
  <si>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</si>
  <si>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</si>
  <si>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</si>
  <si>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</si>
  <si>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</si>
  <si>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</si>
  <si>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</si>
  <si>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</si>
  <si>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</si>
  <si>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</si>
  <si>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</si>
  <si>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</si>
  <si>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</si>
  <si>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</si>
  <si>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</si>
  <si>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</si>
  <si>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</si>
  <si>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</si>
  <si>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</si>
  <si>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</si>
  <si>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</si>
  <si>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</si>
  <si>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</si>
  <si>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</si>
  <si>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</si>
  <si>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</si>
  <si>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</si>
  <si>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</si>
  <si>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</si>
  <si>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</si>
  <si>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</si>
  <si>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</si>
  <si>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</si>
  <si>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</si>
  <si>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</si>
  <si>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</si>
  <si>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</si>
  <si>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</si>
  <si>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</si>
  <si>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</si>
  <si>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</si>
  <si>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</si>
  <si>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</si>
  <si>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</si>
  <si>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</si>
  <si>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</si>
  <si>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</si>
  <si>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</si>
  <si>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</si>
  <si>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</si>
  <si>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</si>
  <si>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</si>
  <si>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</si>
  <si>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</si>
  <si>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</si>
  <si>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</si>
  <si>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</si>
  <si>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</si>
  <si>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</si>
  <si>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</si>
  <si>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</si>
  <si>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</si>
  <si>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</si>
  <si>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</si>
  <si>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</si>
  <si>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</si>
  <si>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</si>
  <si>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</si>
  <si>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</si>
  <si>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</si>
  <si>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</si>
  <si>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</si>
  <si>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</si>
  <si>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</si>
  <si>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</si>
  <si>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</si>
  <si>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</si>
  <si>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</si>
  <si>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</si>
  <si>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</si>
  <si>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</si>
  <si>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</si>
  <si>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</si>
  <si>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</si>
  <si>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</si>
  <si>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</si>
  <si>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</si>
  <si>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</si>
  <si>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</si>
  <si>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</si>
  <si>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</si>
  <si>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</si>
  <si>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</si>
  <si>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</si>
  <si>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</si>
  <si>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</si>
  <si>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</si>
  <si>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</si>
  <si>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</si>
  <si>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</si>
  <si>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</si>
  <si>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</si>
  <si>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</si>
  <si>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</si>
  <si>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</si>
  <si>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</si>
  <si>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</si>
  <si>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</si>
  <si>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</si>
  <si>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</si>
  <si>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</si>
  <si>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</si>
  <si>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</si>
  <si>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</si>
  <si>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</si>
  <si>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</si>
  <si>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</si>
  <si>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</si>
  <si>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</si>
  <si>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</si>
  <si>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</si>
  <si>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</si>
  <si>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</si>
  <si>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</si>
  <si>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</si>
  <si>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</si>
  <si>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</si>
  <si>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</si>
  <si>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</si>
  <si>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</si>
  <si>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</si>
  <si>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</si>
  <si>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</si>
  <si>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</si>
  <si>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</si>
  <si>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</si>
  <si>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</si>
  <si>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</si>
  <si>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</si>
  <si>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</si>
  <si>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</si>
  <si>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</si>
  <si>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</si>
  <si>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</si>
  <si>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</si>
  <si>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</si>
  <si>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</si>
  <si>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</si>
  <si>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</si>
  <si>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</si>
  <si>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</si>
  <si>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</si>
  <si>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</si>
  <si>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</si>
  <si>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</si>
  <si>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</si>
  <si>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</si>
  <si>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</si>
  <si>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</si>
  <si>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</si>
  <si>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</si>
  <si>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</si>
  <si>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</si>
  <si>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</si>
  <si>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</si>
  <si>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</si>
  <si>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</si>
  <si>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</si>
  <si>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</si>
  <si>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</si>
  <si>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</si>
  <si>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</si>
  <si>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</si>
  <si>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</si>
  <si>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</si>
  <si>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</si>
  <si>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</si>
  <si>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</si>
  <si>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</si>
  <si>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</si>
  <si>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</si>
  <si>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</si>
  <si>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</si>
  <si>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</si>
  <si>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</si>
  <si>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</si>
  <si>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</si>
  <si>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</si>
  <si>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</si>
  <si>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</si>
  <si>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</si>
  <si>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</si>
  <si>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</si>
  <si>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</si>
  <si>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</si>
  <si>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</si>
  <si>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</si>
  <si>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</si>
  <si>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</si>
  <si>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</si>
  <si>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</si>
  <si>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</si>
  <si>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</si>
  <si>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</si>
  <si>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</si>
  <si>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</si>
  <si>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</si>
  <si>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</si>
  <si>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</si>
  <si>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</si>
  <si>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</si>
  <si>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</si>
  <si>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</si>
  <si>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</si>
  <si>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</si>
  <si>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</si>
  <si>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</si>
  <si>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</si>
  <si>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</si>
  <si>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</si>
  <si>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</si>
  <si>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</si>
  <si>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</si>
  <si>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</si>
  <si>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</si>
  <si>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</si>
  <si>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</si>
  <si>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</si>
  <si>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</si>
  <si>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</si>
  <si>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</si>
  <si>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</si>
  <si>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</si>
  <si>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</si>
  <si>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</si>
  <si>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</si>
  <si>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</si>
  <si>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</si>
  <si>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</si>
  <si>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</si>
  <si>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</si>
  <si>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</si>
  <si>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</si>
  <si>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</si>
  <si>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</si>
  <si>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</si>
  <si>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</si>
  <si>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</si>
  <si>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</si>
  <si>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</si>
  <si>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</si>
  <si>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</si>
  <si>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</si>
  <si>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</si>
  <si>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</si>
  <si>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</si>
  <si>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</si>
  <si>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</si>
  <si>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</si>
  <si>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</si>
  <si>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</si>
  <si>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</si>
  <si>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</si>
  <si>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</si>
  <si>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</si>
  <si>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</si>
  <si>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</si>
  <si>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</si>
  <si>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</si>
  <si>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</si>
  <si>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</si>
  <si>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</si>
  <si>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</si>
  <si>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</si>
  <si>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</si>
  <si>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</si>
  <si>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</si>
  <si>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</si>
  <si>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</si>
  <si>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</si>
  <si>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</si>
  <si>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</si>
  <si>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</si>
  <si>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</si>
  <si>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</si>
  <si>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</si>
  <si>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</si>
  <si>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</si>
  <si>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</si>
  <si>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</si>
  <si>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</si>
  <si>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</si>
  <si>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</si>
  <si>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</si>
  <si>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</si>
  <si>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</si>
  <si>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</si>
  <si>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</si>
  <si>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</si>
  <si>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</si>
  <si>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</si>
  <si>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</si>
  <si>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</si>
  <si>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</si>
  <si>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</si>
  <si>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</si>
  <si>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</si>
  <si>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</si>
  <si>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</si>
  <si>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</si>
  <si>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</si>
  <si>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</si>
  <si>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</si>
  <si>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</si>
  <si>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</si>
  <si>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</si>
  <si>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</si>
  <si>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</si>
  <si>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</si>
  <si>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</si>
  <si>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</si>
  <si>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</si>
  <si>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</si>
  <si>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</si>
  <si>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</si>
  <si>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</si>
  <si>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</si>
  <si>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</si>
  <si>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</si>
  <si>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</si>
  <si>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</si>
  <si>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</si>
  <si>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</si>
  <si>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</si>
  <si>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</si>
  <si>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</si>
  <si>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</si>
  <si>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</si>
  <si>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</si>
  <si>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</si>
  <si>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</si>
  <si>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</si>
  <si>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</si>
  <si>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</si>
  <si>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</si>
  <si>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</si>
  <si>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</si>
  <si>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</si>
  <si>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</si>
  <si>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</si>
  <si>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</si>
  <si>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</si>
  <si>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</si>
  <si>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</si>
  <si>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</si>
  <si>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</si>
  <si>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</si>
  <si>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</si>
  <si>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</si>
  <si>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</si>
  <si>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</si>
  <si>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</si>
  <si>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</si>
  <si>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</si>
  <si>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</si>
  <si>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</si>
  <si>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</si>
  <si>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</si>
  <si>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</si>
  <si>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</si>
  <si>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</si>
  <si>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</si>
  <si>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</si>
  <si>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</si>
  <si>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</si>
  <si>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</si>
  <si>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</si>
  <si>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</si>
  <si>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</si>
  <si>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</si>
  <si>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</si>
  <si>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</si>
  <si>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</si>
  <si>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</si>
  <si>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</si>
  <si>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</si>
  <si>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</si>
  <si>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</si>
  <si>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</si>
  <si>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</si>
  <si>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</si>
  <si>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</si>
  <si>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</si>
  <si>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</si>
  <si>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</si>
  <si>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</si>
  <si>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</si>
  <si>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</si>
  <si>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</si>
  <si>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</si>
  <si>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</si>
  <si>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</si>
  <si>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</si>
  <si>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</si>
  <si>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</si>
  <si>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</si>
  <si>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</si>
  <si>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</si>
  <si>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</si>
  <si>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</si>
  <si>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</si>
  <si>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</si>
  <si>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</si>
  <si>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</si>
  <si>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</si>
  <si>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</si>
  <si>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</si>
  <si>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</si>
  <si>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</si>
  <si>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</si>
  <si>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</si>
  <si>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</si>
  <si>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</si>
  <si>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</si>
  <si>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</si>
  <si>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</si>
  <si>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</si>
  <si>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</si>
  <si>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</si>
  <si>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</si>
  <si>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</si>
  <si>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</si>
  <si>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</si>
  <si>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</si>
  <si>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</si>
  <si>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</si>
  <si>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</si>
  <si>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</si>
  <si>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</si>
  <si>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</si>
  <si>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</si>
  <si>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</si>
  <si>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</si>
  <si>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</si>
  <si>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</si>
  <si>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</si>
  <si>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</si>
  <si>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</si>
  <si>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</si>
  <si>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</si>
  <si>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</si>
  <si>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</si>
  <si>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</si>
  <si>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</si>
  <si>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</si>
  <si>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</si>
  <si>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</si>
  <si>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</si>
  <si>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</si>
  <si>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</si>
  <si>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</si>
  <si>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</si>
  <si>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</si>
  <si>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</si>
  <si>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</si>
  <si>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</si>
  <si>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</si>
  <si>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</si>
  <si>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</si>
  <si>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</si>
  <si>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</si>
  <si>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</si>
  <si>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</si>
  <si>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</si>
  <si>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</si>
  <si>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</si>
  <si>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</si>
  <si>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</si>
  <si>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</si>
  <si>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</si>
  <si>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</si>
  <si>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</si>
  <si>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</si>
  <si>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</si>
  <si>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</si>
  <si>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</si>
  <si>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</si>
  <si>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</si>
  <si>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</si>
  <si>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</si>
  <si>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</si>
  <si>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</si>
  <si>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</si>
  <si>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</si>
  <si>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</si>
  <si>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</si>
  <si>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</si>
  <si>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</si>
  <si>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</si>
  <si>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</si>
  <si>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</si>
  <si>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</si>
  <si>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</si>
  <si>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</si>
  <si>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</si>
  <si>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</si>
  <si>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</si>
  <si>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</si>
  <si>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</si>
  <si>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</si>
  <si>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</si>
  <si>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</si>
  <si>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</si>
  <si>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</si>
  <si>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</si>
  <si>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</si>
  <si>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</si>
  <si>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</si>
  <si>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</si>
  <si>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</si>
  <si>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</si>
  <si>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</si>
  <si>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</si>
  <si>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</si>
  <si>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</si>
  <si>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</si>
  <si>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</si>
  <si>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</si>
  <si>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</si>
  <si>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</si>
  <si>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</si>
  <si>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</si>
  <si>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</si>
  <si>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</si>
  <si>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</si>
  <si>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</si>
  <si>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</si>
  <si>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</si>
  <si>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</si>
  <si>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</si>
  <si>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</si>
  <si>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</si>
  <si>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</si>
  <si>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</si>
  <si>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</si>
  <si>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</si>
  <si>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</si>
  <si>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</si>
  <si>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</si>
  <si>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</si>
  <si>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</si>
  <si>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</si>
  <si>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</si>
  <si>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</si>
  <si>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</si>
  <si>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</si>
  <si>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</si>
  <si>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</si>
  <si>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</si>
  <si>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</si>
  <si>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</si>
  <si>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</si>
  <si>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</si>
  <si>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</si>
  <si>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</si>
  <si>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</si>
  <si>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</si>
  <si>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</si>
  <si>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</si>
  <si>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</si>
  <si>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</si>
  <si>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</si>
  <si>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</si>
  <si>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</si>
  <si>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</si>
  <si>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</si>
  <si>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</si>
  <si>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</si>
  <si>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</si>
  <si>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</si>
  <si>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</si>
  <si>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</si>
  <si>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</si>
  <si>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</si>
  <si>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</si>
  <si>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</si>
  <si>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</si>
  <si>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</si>
  <si>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</si>
  <si>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</si>
  <si>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</si>
  <si>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</si>
  <si>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</si>
  <si>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</si>
  <si>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</si>
  <si>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</si>
  <si>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</si>
  <si>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</si>
  <si>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</si>
  <si>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</si>
  <si>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</si>
  <si>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</si>
  <si>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</si>
  <si>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</si>
  <si>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</si>
  <si>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</si>
  <si>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</si>
  <si>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</si>
  <si>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</si>
  <si>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</si>
  <si>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</si>
  <si>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</si>
  <si>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</si>
  <si>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</si>
  <si>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</si>
  <si>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</si>
  <si>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</si>
  <si>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</si>
  <si>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</si>
  <si>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</si>
  <si>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</si>
  <si>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</si>
  <si>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</si>
  <si>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</si>
  <si>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</si>
  <si>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</si>
  <si>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</si>
  <si>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</si>
  <si>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</si>
  <si>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</si>
  <si>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</si>
  <si>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</si>
  <si>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</si>
  <si>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</si>
  <si>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</si>
  <si>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</si>
  <si>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</si>
  <si>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</si>
  <si>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</si>
  <si>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</si>
  <si>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</si>
  <si>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</si>
  <si>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</si>
  <si>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</si>
  <si>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</si>
  <si>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</si>
  <si>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</si>
  <si>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</si>
  <si>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</si>
  <si>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</si>
  <si>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</si>
  <si>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</si>
  <si>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</si>
  <si>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</si>
  <si>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</si>
  <si>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</si>
  <si>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</si>
  <si>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</si>
  <si>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</si>
  <si>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</si>
  <si>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</si>
  <si>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</si>
  <si>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</si>
  <si>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</si>
  <si>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</si>
  <si>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</si>
  <si>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</si>
  <si>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</si>
  <si>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</si>
  <si>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</si>
  <si>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</si>
  <si>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</si>
  <si>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</si>
  <si>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</si>
  <si>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</si>
  <si>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</si>
  <si>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</si>
  <si>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</si>
  <si>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</si>
  <si>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</si>
  <si>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</si>
  <si>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</si>
  <si>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</si>
  <si>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</si>
  <si>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</si>
  <si>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</si>
  <si>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</si>
  <si>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</si>
  <si>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</si>
  <si>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</si>
  <si>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</si>
  <si>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</si>
  <si>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</si>
  <si>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</si>
  <si>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</si>
  <si>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</si>
  <si>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</si>
  <si>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</si>
  <si>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</si>
  <si>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</si>
  <si>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</si>
  <si>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</si>
  <si>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</si>
  <si>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</si>
  <si>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</si>
  <si>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</si>
  <si>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</si>
  <si>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</si>
  <si>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</si>
  <si>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</si>
  <si>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</si>
  <si>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</si>
  <si>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</si>
  <si>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</si>
  <si>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</si>
  <si>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</si>
  <si>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</si>
  <si>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</si>
  <si>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</si>
  <si>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</si>
  <si>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</si>
  <si>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</si>
  <si>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</si>
  <si>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</si>
  <si>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</si>
  <si>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</si>
  <si>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</si>
  <si>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</si>
  <si>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</si>
  <si>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</si>
  <si>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</si>
  <si>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</si>
  <si>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</si>
  <si>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</si>
  <si>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</si>
  <si>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</si>
  <si>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</si>
  <si>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</si>
  <si>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</si>
  <si>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</si>
  <si>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</si>
  <si>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</si>
  <si>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</si>
  <si>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</si>
  <si>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</si>
  <si>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</si>
  <si>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</si>
  <si>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</si>
  <si>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</si>
  <si>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</si>
  <si>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</si>
  <si>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</si>
  <si>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</si>
  <si>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</si>
  <si>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</si>
  <si>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</si>
  <si>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</si>
  <si>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</si>
  <si>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</si>
  <si>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</si>
  <si>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</si>
  <si>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</si>
  <si>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</si>
  <si>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</si>
  <si>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</si>
  <si>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</si>
  <si>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</si>
  <si>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</si>
  <si>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</si>
  <si>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</si>
  <si>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</si>
  <si>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</si>
  <si>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</si>
  <si>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</si>
  <si>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</si>
  <si>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</si>
  <si>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</si>
  <si>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</si>
  <si>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</si>
  <si>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</si>
  <si>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</si>
  <si>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</si>
  <si>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</si>
  <si>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</si>
  <si>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</si>
  <si>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</si>
  <si>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</si>
  <si>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</si>
  <si>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</si>
  <si>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</si>
  <si>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</si>
  <si>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</si>
  <si>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</si>
  <si>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</si>
  <si>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</si>
  <si>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</si>
  <si>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</si>
  <si>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</si>
  <si>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</si>
  <si>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</si>
  <si>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</si>
  <si>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</si>
  <si>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</si>
  <si>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</si>
  <si>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</si>
  <si>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</si>
  <si>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</si>
  <si>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</si>
  <si>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</si>
  <si>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</si>
  <si>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</si>
  <si>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</si>
  <si>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</si>
  <si>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</si>
  <si>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</si>
  <si>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</si>
  <si>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</si>
  <si>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</si>
  <si>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</si>
  <si>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</si>
  <si>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</si>
  <si>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</si>
  <si>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</si>
  <si>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</si>
  <si>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</si>
  <si>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</si>
  <si>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</si>
  <si>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</si>
  <si>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</si>
  <si>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</si>
  <si>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</si>
  <si>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</si>
  <si>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</si>
  <si>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</si>
  <si>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</si>
  <si>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</si>
  <si>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</si>
  <si>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</si>
  <si>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</si>
  <si>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</si>
  <si>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</si>
  <si>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</si>
  <si>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</si>
  <si>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</si>
  <si>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</si>
  <si>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</si>
  <si>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</si>
  <si>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</si>
  <si>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</si>
  <si>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</si>
  <si>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</si>
  <si>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</si>
  <si>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</si>
  <si>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</si>
  <si>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</si>
  <si>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</si>
  <si>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</si>
  <si>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</si>
  <si>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</si>
  <si>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</si>
  <si>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</si>
  <si>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</si>
  <si>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</si>
  <si>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</si>
  <si>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</si>
  <si>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</si>
  <si>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</si>
  <si>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</si>
  <si>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</si>
  <si>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</si>
  <si>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</si>
  <si>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</si>
  <si>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</si>
  <si>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</si>
  <si>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</si>
  <si>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</si>
  <si>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</si>
  <si>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</si>
  <si>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</si>
  <si>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</si>
  <si>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</si>
  <si>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</si>
  <si>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</si>
  <si>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</si>
  <si>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</si>
  <si>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</si>
  <si>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</si>
  <si>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</si>
  <si>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</si>
  <si>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</si>
  <si>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</si>
  <si>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</si>
  <si>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</si>
  <si>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</si>
  <si>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</si>
  <si>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</si>
  <si>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</si>
  <si>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</si>
  <si>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</si>
  <si>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</si>
  <si>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</si>
  <si>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</si>
  <si>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</si>
  <si>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</si>
  <si>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</si>
  <si>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</si>
  <si>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</si>
  <si>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</si>
  <si>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</si>
  <si>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</si>
  <si>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</si>
  <si>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</si>
  <si>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</si>
  <si>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</si>
  <si>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</si>
  <si>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</si>
  <si>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</si>
  <si>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</si>
  <si>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</si>
  <si>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</si>
  <si>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</si>
  <si>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</si>
  <si>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</si>
  <si>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</si>
  <si>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</si>
  <si>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</si>
  <si>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</si>
  <si>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</si>
  <si>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</si>
  <si>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</si>
  <si>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</si>
  <si>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</si>
  <si>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</si>
  <si>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</si>
  <si>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</si>
  <si>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</si>
  <si>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</si>
  <si>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</si>
  <si>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</si>
  <si>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</si>
  <si>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</si>
  <si>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</si>
  <si>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</si>
  <si>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</si>
  <si>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</si>
  <si>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</si>
  <si>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</si>
  <si>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</si>
  <si>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</si>
  <si>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</si>
  <si>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</si>
  <si>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</si>
  <si>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</si>
  <si>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</si>
  <si>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</si>
  <si>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</si>
  <si>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</si>
  <si>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</si>
  <si>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</si>
  <si>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</si>
  <si>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</si>
  <si>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</si>
  <si>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</si>
  <si>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</si>
  <si>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</si>
  <si>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</si>
  <si>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</si>
  <si>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</si>
  <si>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</si>
  <si>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</si>
  <si>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</si>
  <si>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</si>
  <si>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</si>
  <si>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</si>
  <si>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</si>
  <si>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</si>
  <si>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</si>
  <si>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</si>
  <si>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</si>
  <si>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</si>
  <si>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</si>
  <si>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</si>
  <si>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</si>
  <si>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</si>
  <si>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</si>
  <si>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</si>
  <si>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</si>
  <si>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</si>
  <si>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</si>
  <si>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</si>
  <si>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</si>
  <si>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</si>
  <si>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</si>
  <si>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</si>
  <si>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</si>
  <si>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</si>
  <si>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</si>
  <si>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</si>
  <si>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</si>
  <si>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</si>
  <si>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</si>
  <si>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</si>
  <si>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</si>
  <si>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</si>
  <si>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</si>
  <si>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</si>
  <si>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</si>
  <si>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</si>
  <si>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</si>
  <si>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</si>
  <si>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</si>
  <si>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</si>
  <si>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</si>
  <si>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</si>
  <si>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</si>
  <si>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</si>
  <si>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</si>
  <si>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</si>
  <si>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</si>
  <si>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</si>
  <si>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</si>
  <si>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</si>
  <si>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</si>
  <si>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</si>
  <si>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</si>
  <si>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</si>
  <si>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</si>
  <si>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</si>
  <si>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</si>
  <si>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</si>
  <si>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</si>
  <si>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</si>
  <si>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</si>
  <si>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</si>
  <si>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</si>
  <si>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</si>
  <si>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</si>
  <si>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</si>
  <si>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</si>
  <si>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</si>
  <si>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</si>
  <si>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</si>
  <si>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</si>
  <si>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</si>
  <si>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</si>
  <si>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</si>
  <si>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</si>
  <si>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</si>
  <si>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</si>
  <si>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</si>
  <si>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</si>
  <si>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</si>
  <si>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</si>
  <si>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</si>
  <si>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</si>
  <si>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</si>
  <si>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</si>
  <si>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</si>
  <si>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</si>
  <si>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</si>
  <si>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</si>
  <si>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</si>
  <si>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</si>
  <si>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</si>
  <si>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</si>
  <si>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</si>
  <si>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</si>
  <si>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</si>
  <si>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</si>
  <si>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</si>
  <si>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</si>
  <si>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</si>
  <si>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</si>
  <si>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</si>
  <si>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</si>
  <si>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</si>
  <si>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</si>
  <si>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</si>
  <si>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</si>
  <si>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</si>
  <si>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</si>
  <si>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</si>
  <si>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</si>
  <si>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</si>
  <si>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</si>
  <si>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</si>
  <si>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</si>
  <si>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</si>
  <si>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</si>
  <si>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</si>
  <si>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</si>
  <si>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</si>
  <si>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</si>
  <si>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</si>
  <si>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</si>
  <si>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</si>
  <si>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</si>
  <si>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</si>
  <si>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</si>
  <si>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</si>
  <si>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</si>
  <si>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</si>
  <si>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</si>
  <si>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</si>
  <si>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</si>
  <si>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</si>
  <si>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</si>
  <si>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</si>
  <si>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</si>
  <si>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</si>
  <si>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</si>
  <si>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</si>
  <si>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</si>
  <si>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</si>
  <si>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</si>
  <si>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</si>
  <si>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</si>
  <si>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</si>
  <si>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</si>
  <si>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</si>
  <si>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</si>
  <si>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</si>
  <si>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</si>
  <si>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</si>
  <si>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</si>
  <si>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</si>
  <si>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</si>
  <si>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</si>
  <si>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</si>
  <si>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</si>
  <si>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</si>
  <si>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</si>
  <si>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</si>
  <si>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</si>
  <si>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</si>
  <si>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</si>
  <si>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</si>
  <si>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</si>
  <si>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</si>
  <si>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</si>
  <si>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</si>
  <si>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</si>
  <si>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</si>
  <si>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</si>
  <si>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</si>
  <si>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</si>
  <si>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</si>
  <si>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</si>
  <si>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</si>
  <si>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</si>
  <si>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</si>
  <si>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</si>
  <si>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</si>
  <si>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</si>
  <si>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</si>
  <si>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</si>
  <si>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</si>
  <si>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</si>
  <si>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</si>
  <si>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</si>
  <si>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</si>
  <si>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</si>
  <si>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</si>
  <si>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</si>
  <si>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</si>
  <si>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</si>
  <si>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</si>
  <si>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</si>
  <si>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</si>
  <si>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</si>
  <si>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</si>
  <si>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</si>
  <si>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</si>
  <si>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</si>
  <si>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</si>
  <si>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</si>
  <si>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</si>
  <si>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</si>
  <si>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</si>
  <si>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</si>
  <si>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</si>
  <si>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</si>
  <si>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</si>
  <si>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</si>
  <si>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</si>
  <si>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</si>
  <si>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</si>
  <si>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</si>
  <si>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</si>
  <si>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</si>
  <si>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</si>
  <si>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</si>
  <si>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</si>
  <si>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</si>
  <si>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</si>
  <si>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</si>
  <si>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</si>
  <si>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</si>
  <si>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</si>
  <si>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</si>
  <si>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</si>
  <si>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</si>
  <si>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</si>
  <si>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</si>
  <si>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</si>
  <si>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</si>
  <si>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</si>
  <si>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</si>
  <si>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</si>
  <si>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</si>
  <si>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</si>
  <si>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</si>
  <si>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</si>
  <si>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</si>
  <si>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</si>
  <si>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</si>
  <si>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</si>
  <si>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</si>
  <si>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</si>
  <si>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</si>
  <si>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</si>
  <si>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</si>
  <si>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</si>
  <si>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</si>
  <si>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</si>
  <si>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</si>
  <si>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</si>
  <si>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</si>
  <si>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</si>
  <si>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</si>
  <si>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</si>
  <si>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</si>
  <si>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</si>
  <si>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</si>
  <si>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</si>
  <si>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</si>
  <si>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</si>
  <si>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</si>
  <si>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</si>
  <si>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</si>
  <si>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</si>
  <si>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</si>
  <si>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</si>
  <si>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</si>
  <si>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</si>
  <si>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</si>
  <si>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</si>
  <si>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</si>
  <si>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</si>
  <si>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</si>
  <si>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</si>
  <si>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</si>
  <si>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</si>
  <si>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</si>
  <si>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</si>
  <si>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</si>
  <si>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</si>
  <si>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</si>
  <si>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</si>
  <si>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</si>
  <si>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</si>
  <si>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</si>
  <si>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</si>
  <si>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</si>
  <si>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</si>
  <si>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</si>
  <si>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</si>
  <si>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</si>
  <si>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</si>
  <si>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</si>
  <si>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</si>
  <si>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</si>
  <si>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</si>
  <si>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</si>
  <si>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</si>
  <si>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</si>
  <si>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</si>
  <si>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</si>
  <si>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</si>
  <si>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</si>
  <si>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</si>
  <si>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</si>
  <si>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</si>
  <si>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</si>
  <si>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</si>
  <si>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</si>
  <si>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</si>
  <si>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</si>
  <si>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</si>
  <si>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</si>
  <si>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</si>
  <si>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</si>
  <si>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</si>
  <si>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</si>
  <si>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</si>
  <si>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</si>
  <si>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</si>
  <si>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</si>
  <si>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</si>
  <si>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</si>
  <si>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</si>
  <si>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</si>
  <si>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</si>
  <si>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</si>
  <si>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</si>
  <si>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</si>
  <si>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</si>
  <si>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</si>
  <si>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</si>
  <si>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</si>
  <si>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</si>
  <si>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</si>
  <si>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</si>
  <si>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</si>
  <si>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</si>
  <si>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</si>
  <si>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</si>
  <si>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</si>
  <si>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</si>
  <si>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</si>
  <si>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</si>
  <si>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</si>
  <si>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</si>
  <si>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</si>
  <si>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</si>
  <si>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</si>
  <si>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</si>
  <si>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</si>
  <si>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</si>
  <si>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</si>
  <si>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</si>
  <si>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</si>
  <si>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</si>
  <si>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</si>
  <si>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</si>
  <si>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</si>
  <si>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</si>
  <si>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</si>
  <si>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</si>
  <si>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</si>
  <si>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</si>
  <si>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</si>
  <si>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</si>
  <si>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</si>
  <si>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</si>
  <si>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</si>
  <si>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</si>
  <si>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</si>
  <si>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</si>
  <si>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</si>
  <si>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</si>
  <si>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</si>
  <si>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</si>
  <si>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</si>
  <si>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</si>
  <si>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</si>
  <si>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</si>
  <si>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</si>
  <si>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</si>
  <si>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</si>
  <si>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</si>
  <si>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</si>
  <si>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</si>
  <si>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</si>
  <si>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</si>
  <si>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</si>
  <si>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</si>
  <si>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</si>
  <si>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</si>
  <si>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</si>
  <si>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</si>
  <si>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</si>
  <si>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</si>
  <si>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</si>
  <si>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</si>
  <si>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</si>
  <si>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</si>
  <si>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</si>
  <si>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</si>
  <si>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</si>
  <si>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</si>
  <si>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</si>
  <si>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</si>
  <si>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</si>
  <si>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</si>
  <si>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</si>
  <si>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</si>
  <si>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</si>
  <si>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</si>
  <si>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</si>
  <si>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</si>
  <si>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</si>
  <si>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</si>
  <si>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</si>
  <si>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</si>
  <si>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</si>
  <si>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</si>
  <si>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</si>
  <si>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</si>
  <si>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</si>
  <si>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</si>
  <si>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</si>
  <si>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</si>
  <si>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</si>
  <si>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</si>
  <si>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</si>
  <si>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</si>
  <si>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</si>
  <si>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</si>
  <si>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</si>
  <si>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</si>
  <si>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</si>
  <si>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</si>
  <si>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</si>
  <si>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</si>
  <si>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</si>
  <si>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</si>
  <si>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</si>
  <si>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</si>
  <si>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</si>
  <si>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</si>
  <si>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</si>
  <si>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</si>
  <si>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</si>
  <si>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</si>
  <si>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</si>
  <si>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</si>
  <si>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</si>
  <si>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</si>
  <si>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</si>
  <si>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</si>
  <si>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</si>
  <si>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</si>
  <si>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</si>
  <si>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</si>
  <si>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</si>
  <si>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</si>
  <si>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</si>
  <si>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</si>
  <si>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</si>
  <si>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</si>
  <si>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</si>
  <si>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</si>
  <si>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</si>
  <si>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</si>
  <si>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</si>
  <si>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</si>
  <si>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</si>
  <si>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</si>
  <si>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</si>
  <si>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</si>
  <si>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</si>
  <si>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</si>
  <si>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</si>
  <si>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</si>
  <si>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</si>
  <si>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</si>
  <si>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</si>
  <si>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</si>
  <si>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</si>
  <si>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</si>
  <si>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</si>
  <si>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</si>
  <si>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</si>
  <si>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</si>
  <si>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</si>
  <si>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</si>
  <si>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</si>
  <si>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</si>
  <si>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</si>
  <si>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</si>
  <si>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</si>
  <si>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</si>
  <si>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</si>
  <si>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</si>
  <si>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</si>
  <si>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</si>
  <si>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</si>
  <si>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</si>
  <si>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</si>
  <si>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</si>
  <si>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</si>
  <si>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</si>
  <si>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</si>
  <si>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</si>
  <si>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</si>
  <si>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</si>
  <si>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</si>
  <si>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</si>
  <si>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</si>
  <si>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</si>
  <si>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</si>
  <si>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</si>
  <si>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</si>
  <si>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</si>
  <si>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</si>
  <si>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</si>
  <si>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</si>
  <si>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</si>
  <si>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</si>
  <si>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</si>
  <si>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</si>
  <si>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</si>
  <si>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</si>
  <si>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</si>
  <si>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</si>
  <si>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</si>
  <si>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</si>
  <si>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</si>
  <si>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</si>
  <si>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</si>
  <si>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</si>
  <si>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</si>
  <si>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</si>
  <si>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</si>
  <si>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</si>
  <si>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</si>
  <si>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</si>
  <si>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</si>
  <si>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</si>
  <si>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</si>
  <si>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</si>
  <si>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</si>
  <si>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</si>
  <si>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</si>
  <si>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</si>
  <si>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</si>
  <si>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</si>
  <si>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</si>
  <si>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</si>
  <si>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</si>
  <si>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</si>
  <si>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</si>
  <si>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</si>
  <si>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</si>
  <si>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</si>
  <si>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</si>
  <si>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</si>
  <si>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</si>
  <si>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</si>
  <si>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</si>
  <si>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</si>
  <si>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</si>
  <si>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</si>
  <si>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</si>
  <si>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</si>
  <si>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</si>
  <si>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</si>
  <si>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</si>
  <si>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</si>
  <si>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</si>
  <si>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</si>
  <si>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</si>
  <si>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</si>
  <si>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</si>
  <si>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</si>
  <si>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</si>
  <si>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</si>
  <si>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</si>
  <si>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</si>
  <si>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</si>
  <si>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</si>
  <si>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</si>
  <si>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</si>
  <si>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</si>
  <si>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</si>
  <si>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</si>
  <si>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</si>
  <si>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</si>
  <si>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</si>
  <si>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</si>
  <si>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</si>
  <si>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</si>
  <si>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</si>
  <si>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</si>
  <si>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</si>
  <si>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</si>
  <si>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</si>
  <si>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</si>
  <si>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</si>
  <si>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</si>
  <si>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</si>
  <si>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</si>
  <si>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</si>
  <si>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</si>
  <si>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</si>
  <si>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</si>
  <si>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</si>
  <si>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</si>
  <si>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</si>
  <si>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</si>
  <si>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</si>
  <si>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</si>
  <si>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</si>
  <si>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</si>
  <si>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</si>
  <si>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</si>
  <si>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</si>
  <si>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</si>
  <si>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</si>
  <si>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</si>
  <si>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</si>
  <si>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</si>
  <si>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</si>
  <si>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</si>
  <si>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</si>
  <si>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</si>
  <si>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</si>
  <si>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</si>
  <si>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</si>
  <si>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</si>
  <si>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</si>
  <si>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</si>
  <si>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</si>
  <si>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</si>
  <si>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</si>
  <si>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</si>
  <si>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</si>
  <si>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</si>
  <si>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</si>
  <si>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</si>
  <si>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</si>
  <si>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</si>
  <si>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</si>
  <si>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</si>
  <si>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</si>
  <si>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</si>
  <si>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</si>
  <si>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</si>
  <si>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</si>
  <si>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</si>
  <si>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</si>
  <si>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</si>
  <si>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</si>
  <si>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</si>
  <si>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</si>
  <si>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</si>
  <si>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</si>
  <si>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</si>
  <si>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</si>
  <si>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</si>
  <si>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</si>
  <si>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</si>
  <si>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</si>
  <si>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</si>
  <si>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</si>
  <si>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</si>
  <si>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</si>
  <si>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</si>
  <si>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</si>
  <si>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</si>
  <si>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</si>
  <si>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</si>
  <si>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</si>
  <si>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</si>
  <si>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</si>
  <si>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</si>
  <si>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</si>
  <si>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</si>
  <si>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</si>
  <si>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</si>
  <si>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</si>
  <si>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</si>
  <si>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</si>
  <si>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</si>
  <si>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</si>
  <si>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</si>
  <si>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</si>
  <si>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</si>
  <si>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</si>
  <si>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</si>
  <si>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</si>
  <si>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</si>
  <si>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</si>
  <si>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</si>
  <si>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</si>
  <si>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</si>
  <si>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</si>
  <si>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</si>
  <si>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</si>
  <si>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</si>
  <si>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</si>
  <si>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</si>
  <si>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</si>
  <si>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</si>
  <si>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</si>
  <si>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</si>
  <si>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</si>
  <si>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</si>
  <si>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</si>
  <si>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</si>
  <si>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</si>
  <si>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</si>
  <si>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</si>
  <si>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</si>
  <si>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</si>
  <si>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</si>
  <si>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</si>
  <si>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</si>
  <si>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</si>
  <si>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</si>
  <si>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</si>
  <si>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</si>
  <si>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</si>
  <si>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</si>
  <si>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</si>
  <si>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</si>
  <si>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</si>
  <si>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</si>
  <si>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</si>
  <si>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</si>
  <si>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</si>
  <si>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</si>
  <si>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</si>
  <si>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</si>
  <si>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</si>
  <si>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</si>
  <si>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</si>
  <si>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</si>
  <si>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</si>
  <si>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</si>
  <si>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</si>
  <si>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</si>
  <si>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</si>
  <si>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</si>
  <si>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</si>
  <si>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</si>
  <si>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</si>
  <si>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</si>
  <si>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</si>
  <si>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</si>
  <si>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</si>
  <si>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</si>
  <si>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</si>
  <si>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</si>
  <si>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</si>
  <si>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</si>
  <si>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</si>
  <si>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</si>
  <si>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</si>
  <si>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</si>
  <si>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</si>
  <si>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</si>
  <si>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</si>
  <si>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</si>
  <si>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</si>
  <si>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</si>
  <si>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</si>
  <si>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</si>
  <si>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</si>
  <si>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</si>
  <si>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</si>
  <si>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</si>
  <si>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</si>
  <si>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</si>
  <si>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</si>
  <si>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</si>
  <si>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</si>
  <si>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</si>
  <si>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</si>
  <si>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</si>
  <si>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</si>
  <si>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</si>
  <si>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</si>
  <si>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</si>
  <si>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</si>
  <si>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</si>
  <si>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</si>
  <si>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</si>
  <si>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</si>
  <si>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</si>
  <si>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</si>
  <si>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</si>
  <si>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</si>
  <si>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</si>
  <si>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</si>
  <si>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</si>
  <si>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</si>
  <si>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</si>
  <si>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</si>
  <si>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</si>
  <si>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</si>
  <si>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</si>
  <si>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</si>
  <si>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</si>
  <si>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</si>
  <si>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</si>
  <si>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</si>
  <si>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</si>
  <si>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</si>
  <si>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</si>
  <si>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</si>
  <si>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</si>
  <si>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</si>
  <si>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</si>
  <si>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</si>
  <si>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</si>
  <si>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</si>
  <si>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</si>
  <si>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</si>
  <si>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</si>
  <si>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</si>
  <si>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</si>
  <si>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</si>
  <si>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</si>
  <si>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</si>
  <si>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</si>
  <si>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</si>
  <si>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</si>
  <si>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</si>
  <si>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</si>
  <si>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</si>
  <si>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</si>
  <si>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</si>
  <si>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</si>
  <si>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</si>
  <si>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</si>
  <si>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</si>
  <si>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</si>
  <si>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</si>
  <si>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</si>
  <si>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</si>
  <si>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</si>
  <si>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</si>
  <si>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</si>
  <si>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</si>
  <si>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</si>
  <si>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</si>
  <si>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</si>
  <si>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</si>
  <si>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</si>
  <si>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</si>
  <si>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</si>
  <si>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</si>
  <si>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</si>
  <si>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</si>
  <si>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</si>
  <si>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</si>
  <si>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</si>
  <si>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</si>
  <si>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</si>
  <si>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</si>
  <si>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</si>
  <si>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</si>
  <si>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</si>
  <si>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</si>
  <si>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</si>
  <si>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</si>
  <si>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</si>
  <si>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</si>
  <si>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</si>
  <si>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</si>
  <si>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</si>
  <si>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</si>
  <si>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</si>
  <si>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</si>
  <si>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</si>
  <si>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</si>
  <si>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</si>
  <si>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</si>
  <si>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</si>
  <si>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</si>
  <si>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</si>
  <si>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</si>
  <si>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</si>
  <si>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</si>
  <si>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</si>
  <si>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</si>
  <si>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</si>
  <si>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</si>
  <si>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</si>
  <si>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</si>
  <si>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</si>
  <si>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</si>
  <si>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</si>
  <si>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</si>
  <si>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</si>
  <si>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</si>
  <si>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</si>
  <si>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</si>
  <si>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</si>
  <si>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</si>
  <si>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</si>
  <si>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</si>
  <si>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</si>
  <si>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</si>
  <si>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</si>
  <si>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</si>
  <si>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</si>
  <si>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</si>
  <si>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</si>
  <si>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</si>
  <si>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</si>
  <si>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</si>
  <si>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</si>
  <si>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</si>
  <si>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</si>
  <si>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</si>
  <si>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</si>
  <si>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</si>
  <si>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</si>
  <si>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</si>
  <si>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</si>
  <si>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</si>
  <si>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</si>
  <si>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</si>
  <si>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</si>
  <si>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</si>
  <si>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</si>
  <si>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</si>
  <si>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</si>
  <si>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</si>
  <si>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</si>
  <si>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</si>
  <si>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</si>
  <si>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</si>
  <si>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</si>
  <si>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</si>
  <si>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</si>
  <si>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</si>
  <si>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</si>
  <si>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</si>
  <si>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</si>
  <si>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</si>
  <si>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</si>
  <si>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</si>
  <si>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</si>
  <si>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</si>
  <si>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</si>
  <si>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</si>
  <si>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</si>
  <si>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</si>
  <si>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</si>
  <si>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</si>
  <si>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</si>
  <si>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</si>
  <si>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</si>
  <si>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</si>
  <si>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</si>
  <si>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</si>
  <si>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</si>
  <si>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</si>
  <si>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</si>
  <si>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</si>
  <si>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</si>
  <si>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</si>
  <si>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</si>
  <si>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</si>
  <si>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</si>
  <si>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</si>
  <si>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</si>
  <si>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</si>
  <si>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</si>
  <si>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</si>
  <si>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</si>
  <si>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</si>
  <si>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</si>
  <si>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</si>
  <si>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</si>
  <si>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</si>
  <si>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</si>
  <si>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</si>
  <si>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</si>
  <si>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</si>
  <si>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</si>
  <si>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</si>
  <si>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</si>
  <si>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</si>
  <si>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</si>
  <si>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</si>
  <si>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</si>
  <si>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</si>
  <si>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</si>
  <si>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</si>
  <si>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</si>
  <si>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</si>
  <si>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</si>
  <si>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</si>
  <si>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</si>
  <si>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</si>
  <si>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</si>
  <si>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</si>
  <si>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</si>
  <si>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</si>
  <si>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</si>
  <si>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</si>
  <si>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</si>
  <si>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</si>
  <si>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</si>
  <si>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</si>
  <si>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</si>
  <si>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</si>
  <si>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</si>
  <si>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</si>
  <si>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</si>
  <si>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</si>
  <si>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</si>
  <si>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</si>
  <si>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</si>
  <si>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</si>
  <si>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</si>
  <si>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</si>
  <si>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</si>
  <si>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</si>
  <si>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</si>
  <si>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</si>
  <si>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</si>
  <si>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</si>
  <si>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</si>
  <si>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</si>
  <si>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</si>
  <si>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</si>
  <si>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</si>
  <si>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</si>
  <si>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</si>
  <si>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</si>
  <si>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</si>
  <si>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</si>
  <si>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</si>
  <si>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</si>
  <si>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</si>
  <si>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</si>
  <si>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</si>
  <si>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</si>
  <si>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</si>
  <si>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</si>
  <si>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</si>
  <si>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</si>
  <si>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</si>
  <si>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</si>
  <si>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</si>
  <si>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</si>
  <si>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</si>
  <si>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</si>
  <si>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</si>
  <si>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</si>
  <si>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</si>
  <si>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</si>
  <si>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</si>
  <si>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</si>
  <si>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</si>
  <si>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</si>
  <si>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</si>
  <si>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</si>
  <si>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</si>
  <si>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</si>
  <si>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</si>
  <si>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</si>
  <si>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</si>
  <si>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</si>
  <si>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</si>
  <si>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</si>
  <si>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</si>
  <si>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</si>
  <si>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</si>
  <si>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</si>
  <si>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</si>
  <si>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</si>
  <si>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</si>
  <si>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</si>
  <si>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</si>
  <si>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</si>
  <si>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</si>
  <si>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</si>
  <si>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</si>
  <si>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</si>
  <si>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</si>
  <si>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</si>
  <si>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</si>
  <si>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</si>
  <si>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</si>
  <si>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</si>
  <si>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</si>
  <si>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</si>
  <si>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</si>
  <si>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</si>
  <si>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</si>
  <si>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</si>
  <si>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</si>
  <si>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</si>
  <si>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</si>
  <si>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</si>
  <si>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</si>
  <si>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</si>
  <si>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</si>
  <si>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</si>
  <si>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</si>
  <si>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</si>
  <si>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</si>
  <si>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</si>
  <si>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</si>
  <si>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</si>
  <si>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</si>
  <si>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</si>
  <si>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</si>
  <si>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</si>
  <si>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</si>
  <si>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</si>
  <si>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</si>
  <si>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</si>
  <si>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</si>
  <si>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</si>
  <si>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</si>
  <si>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</si>
  <si>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</si>
  <si>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</si>
  <si>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</si>
  <si>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</si>
  <si>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</si>
  <si>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</si>
  <si>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</si>
  <si>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</si>
  <si>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</si>
  <si>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</si>
  <si>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</si>
  <si>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</si>
  <si>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</si>
  <si>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</si>
  <si>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</si>
  <si>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</si>
  <si>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</si>
  <si>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</si>
  <si>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</si>
  <si>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</si>
  <si>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</si>
  <si>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</si>
  <si>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</si>
  <si>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</si>
  <si>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</si>
  <si>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</si>
  <si>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</si>
  <si>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</si>
  <si>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</si>
  <si>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</si>
  <si>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</si>
  <si>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</si>
  <si>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</si>
  <si>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</si>
  <si>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</si>
  <si>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</si>
  <si>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</si>
  <si>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</si>
  <si>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</si>
  <si>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</si>
  <si>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</si>
  <si>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</si>
  <si>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</si>
  <si>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</si>
  <si>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</si>
  <si>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</si>
  <si>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</si>
  <si>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</si>
  <si>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</si>
  <si>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</si>
  <si>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</si>
  <si>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</si>
  <si>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</si>
  <si>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</si>
  <si>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</si>
  <si>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</si>
  <si>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</si>
  <si>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</si>
  <si>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</si>
  <si>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</si>
  <si>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</si>
  <si>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</si>
  <si>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</si>
  <si>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</si>
  <si>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</si>
  <si>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</si>
  <si>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</si>
  <si>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</si>
  <si>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</si>
  <si>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</si>
  <si>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</si>
  <si>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</si>
  <si>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</si>
  <si>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</si>
  <si>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</si>
  <si>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</si>
  <si>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</si>
  <si>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</si>
  <si>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</si>
  <si>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</si>
  <si>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</si>
  <si>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</si>
  <si>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</si>
  <si>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</si>
  <si>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</si>
  <si>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</si>
  <si>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</si>
  <si>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</si>
  <si>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</si>
  <si>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</si>
  <si>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</si>
  <si>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</si>
  <si>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</si>
  <si>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</si>
  <si>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</si>
  <si>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</si>
  <si>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</si>
  <si>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</si>
  <si>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</si>
  <si>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</si>
  <si>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</si>
  <si>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</si>
  <si>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</si>
  <si>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</si>
  <si>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</si>
  <si>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</si>
  <si>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</si>
  <si>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</si>
  <si>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</si>
  <si>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</si>
  <si>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</si>
  <si>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</si>
  <si>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</si>
  <si>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</si>
  <si>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</si>
  <si>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</si>
  <si>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</si>
  <si>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</si>
  <si>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</si>
  <si>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</si>
  <si>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</si>
  <si>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</si>
  <si>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</si>
  <si>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</si>
  <si>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</si>
  <si>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</si>
  <si>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</si>
  <si>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</si>
  <si>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</si>
  <si>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</si>
  <si>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</si>
  <si>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</si>
  <si>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</si>
  <si>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</si>
  <si>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</si>
  <si>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</si>
  <si>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</si>
  <si>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</si>
  <si>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</si>
  <si>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</si>
  <si>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</si>
  <si>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</si>
  <si>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</si>
  <si>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</si>
  <si>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</si>
  <si>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</si>
  <si>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</si>
  <si>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</si>
  <si>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</si>
  <si>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</si>
  <si>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</si>
  <si>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</si>
  <si>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</si>
  <si>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</si>
  <si>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</si>
  <si>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</si>
  <si>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</si>
  <si>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</si>
  <si>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</si>
  <si>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</si>
  <si>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</si>
  <si>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</si>
  <si>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</si>
  <si>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</si>
  <si>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</si>
  <si>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</si>
  <si>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</si>
  <si>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</si>
  <si>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</si>
  <si>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</si>
  <si>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</si>
  <si>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</si>
  <si>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</si>
  <si>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</si>
  <si>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</si>
  <si>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</si>
  <si>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</si>
  <si>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</si>
  <si>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</si>
  <si>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</si>
  <si>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</si>
  <si>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</si>
  <si>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</si>
  <si>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</si>
  <si>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</si>
  <si>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</si>
  <si>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</si>
  <si>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</si>
  <si>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</si>
  <si>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</si>
  <si>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</si>
  <si>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</si>
  <si>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</si>
  <si>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</si>
  <si>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</si>
  <si>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</si>
  <si>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</si>
  <si>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</si>
  <si>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</si>
  <si>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</si>
  <si>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</si>
  <si>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</si>
  <si>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</si>
  <si>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</si>
  <si>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</si>
  <si>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</si>
  <si>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</si>
  <si>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</si>
  <si>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</si>
  <si>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</si>
  <si>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</si>
  <si>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</si>
  <si>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</si>
  <si>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</si>
  <si>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</si>
  <si>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</si>
  <si>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</si>
  <si>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</si>
  <si>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</si>
  <si>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</si>
  <si>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</si>
  <si>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</si>
  <si>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</si>
  <si>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</si>
  <si>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</si>
  <si>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</si>
  <si>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</si>
  <si>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</si>
  <si>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</si>
  <si>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</si>
  <si>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</si>
  <si>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</si>
  <si>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</si>
  <si>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</si>
  <si>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</si>
  <si>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</si>
  <si>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</si>
  <si>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</si>
  <si>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</si>
  <si>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</si>
  <si>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</si>
  <si>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</si>
  <si>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</si>
  <si>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</si>
  <si>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</si>
  <si>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</si>
  <si>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</si>
  <si>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</si>
  <si>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</si>
  <si>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</si>
  <si>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</si>
  <si>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</si>
  <si>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</si>
  <si>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</si>
  <si>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</si>
  <si>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</si>
  <si>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</si>
  <si>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</si>
  <si>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</si>
  <si>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</si>
  <si>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</si>
  <si>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</si>
  <si>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</si>
  <si>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</si>
  <si>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</si>
  <si>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</si>
  <si>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</si>
  <si>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</si>
  <si>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</si>
  <si>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</si>
  <si>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</si>
  <si>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</si>
  <si>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</si>
  <si>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</si>
  <si>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</si>
  <si>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</si>
  <si>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</si>
  <si>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</si>
  <si>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</si>
  <si>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</si>
  <si>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</si>
  <si>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</si>
  <si>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</si>
  <si>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</si>
  <si>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</si>
  <si>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</si>
  <si>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</si>
  <si>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</si>
  <si>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</si>
  <si>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</si>
  <si>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</si>
  <si>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</si>
  <si>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</si>
  <si>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</si>
  <si>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</si>
  <si>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</si>
  <si>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</si>
  <si>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</si>
  <si>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</si>
  <si>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</si>
  <si>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</si>
  <si>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</si>
  <si>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</si>
  <si>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</si>
  <si>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</si>
  <si>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</si>
  <si>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</si>
  <si>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</si>
  <si>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</si>
  <si>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</si>
  <si>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</si>
  <si>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</si>
  <si>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</si>
  <si>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</si>
  <si>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</si>
  <si>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</si>
  <si>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</si>
  <si>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</si>
  <si>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</si>
  <si>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</si>
  <si>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</si>
  <si>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</si>
  <si>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</si>
  <si>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</si>
  <si>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</si>
  <si>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</si>
  <si>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</si>
  <si>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</si>
  <si>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</si>
  <si>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</si>
  <si>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</si>
  <si>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</si>
  <si>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</si>
  <si>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</si>
  <si>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</si>
  <si>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</si>
  <si>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</si>
  <si>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</si>
  <si>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</si>
  <si>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</si>
  <si>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</si>
  <si>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</si>
  <si>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</si>
  <si>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</si>
  <si>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</si>
  <si>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</si>
  <si>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</si>
  <si>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</si>
  <si>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</si>
  <si>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</si>
  <si>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</si>
  <si>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</si>
  <si>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</si>
  <si>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</si>
  <si>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</si>
  <si>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</si>
  <si>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</si>
  <si>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</si>
  <si>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</si>
  <si>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</si>
  <si>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</si>
  <si>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</si>
  <si>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</si>
  <si>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</si>
  <si>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</si>
  <si>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</si>
  <si>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</si>
  <si>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</si>
  <si>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</si>
  <si>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</si>
  <si>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</si>
  <si>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</si>
  <si>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</si>
  <si>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</si>
  <si>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</si>
  <si>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</si>
  <si>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</si>
  <si>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</si>
  <si>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</si>
  <si>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</si>
  <si>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</si>
  <si>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</si>
  <si>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</si>
  <si>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</si>
  <si>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</si>
  <si>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</si>
  <si>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</si>
  <si>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</si>
  <si>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</si>
  <si>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</si>
  <si>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</si>
  <si>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</si>
  <si>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</si>
  <si>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</si>
  <si>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</si>
  <si>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</si>
  <si>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</si>
  <si>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</si>
  <si>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</si>
  <si>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</si>
  <si>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</si>
  <si>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</si>
  <si>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</si>
  <si>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</si>
  <si>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</si>
  <si>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</si>
  <si>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</si>
  <si>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</si>
  <si>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</si>
  <si>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</si>
  <si>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</si>
  <si>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</si>
  <si>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</si>
  <si>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</si>
  <si>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</si>
  <si>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</si>
  <si>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</si>
  <si>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</si>
  <si>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</si>
  <si>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</si>
  <si>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</si>
  <si>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</si>
  <si>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</si>
  <si>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</si>
  <si>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</si>
  <si>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</si>
  <si>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</si>
  <si>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</si>
  <si>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</si>
  <si>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</si>
  <si>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</si>
  <si>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</si>
  <si>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</si>
  <si>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</si>
  <si>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</si>
  <si>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</si>
  <si>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</si>
  <si>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</si>
  <si>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</si>
  <si>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</si>
  <si>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</si>
  <si>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</si>
  <si>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</si>
  <si>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</si>
  <si>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</si>
  <si>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</si>
  <si>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</si>
  <si>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</si>
  <si>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</si>
  <si>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</si>
  <si>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</si>
  <si>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</si>
  <si>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</si>
  <si>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</si>
  <si>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</si>
  <si>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</si>
  <si>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</si>
  <si>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</si>
  <si>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</si>
  <si>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</si>
  <si>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</si>
  <si>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</si>
  <si>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</si>
  <si>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</si>
  <si>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</si>
  <si>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</si>
  <si>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</si>
  <si>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</si>
  <si>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</si>
  <si>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</si>
  <si>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</si>
  <si>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</si>
  <si>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</si>
  <si>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</si>
  <si>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</si>
  <si>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</si>
  <si>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</si>
  <si>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</si>
  <si>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</si>
  <si>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</si>
  <si>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</si>
  <si>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</si>
  <si>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</si>
  <si>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</si>
  <si>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</si>
  <si>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</si>
  <si>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</si>
  <si>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</si>
  <si>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</si>
  <si>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</si>
  <si>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</si>
  <si>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</si>
  <si>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</si>
  <si>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</si>
  <si>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</si>
  <si>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</si>
  <si>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</si>
  <si>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</si>
  <si>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</si>
  <si>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</si>
  <si>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</si>
  <si>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</si>
  <si>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</si>
  <si>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</si>
  <si>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</si>
  <si>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</si>
  <si>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</si>
  <si>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</si>
  <si>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</si>
  <si>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</si>
  <si>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</si>
  <si>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</si>
  <si>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</si>
  <si>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</si>
  <si>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</si>
  <si>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</si>
  <si>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</si>
  <si>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</si>
  <si>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</si>
  <si>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</si>
  <si>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</si>
  <si>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</si>
  <si>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</si>
  <si>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</si>
  <si>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</si>
  <si>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</si>
  <si>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</si>
  <si>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</si>
  <si>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</si>
  <si>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</si>
  <si>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</si>
  <si>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</si>
  <si>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</si>
  <si>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</si>
  <si>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</si>
  <si>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</si>
  <si>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</si>
  <si>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</si>
  <si>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</si>
  <si>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</si>
  <si>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</si>
  <si>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</si>
  <si>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</si>
  <si>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</si>
  <si>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</si>
  <si>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</si>
  <si>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</si>
  <si>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</si>
  <si>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</si>
  <si>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</si>
  <si>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</si>
  <si>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</si>
  <si>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</si>
  <si>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</si>
  <si>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</si>
  <si>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</si>
  <si>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</si>
  <si>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</si>
  <si>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</si>
  <si>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</si>
  <si>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</si>
  <si>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</si>
  <si>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</si>
  <si>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</si>
  <si>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</si>
  <si>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</si>
  <si>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</si>
  <si>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</si>
  <si>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</si>
  <si>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</si>
  <si>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</si>
  <si>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</si>
  <si>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</si>
  <si>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</si>
  <si>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</si>
  <si>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</si>
  <si>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</si>
  <si>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</si>
  <si>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</si>
  <si>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</si>
  <si>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</si>
  <si>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</si>
  <si>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</si>
  <si>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</si>
  <si>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</si>
  <si>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</si>
  <si>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</si>
  <si>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</si>
  <si>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</si>
  <si>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</si>
  <si>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</si>
  <si>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</si>
  <si>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</si>
  <si>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</si>
  <si>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</si>
  <si>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</si>
  <si>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</si>
  <si>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</si>
  <si>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</si>
  <si>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</si>
  <si>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</si>
  <si>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</si>
  <si>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</si>
  <si>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</si>
  <si>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</si>
  <si>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</si>
  <si>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</si>
  <si>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</si>
  <si>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</si>
  <si>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</si>
  <si>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</si>
  <si>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</si>
  <si>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</si>
  <si>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</si>
  <si>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</si>
  <si>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</si>
  <si>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</si>
  <si>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</si>
  <si>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</si>
  <si>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</si>
  <si>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</si>
  <si>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</si>
  <si>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</si>
  <si>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</si>
  <si>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</si>
  <si>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</si>
  <si>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</si>
  <si>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</si>
  <si>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</si>
  <si>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</si>
  <si>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</si>
  <si>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</si>
  <si>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</si>
  <si>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</si>
  <si>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</si>
  <si>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</si>
  <si>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</si>
  <si>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</si>
  <si>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</si>
  <si>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</si>
  <si>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</si>
  <si>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</si>
  <si>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</si>
  <si>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</si>
  <si>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</si>
  <si>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</si>
  <si>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</si>
  <si>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</si>
  <si>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</si>
  <si>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</si>
  <si>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</si>
  <si>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</si>
  <si>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</si>
  <si>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</si>
  <si>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</si>
  <si>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</si>
  <si>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</si>
  <si>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</si>
  <si>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</si>
  <si>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</si>
  <si>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</si>
  <si>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</si>
  <si>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</si>
  <si>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</si>
  <si>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</si>
  <si>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</si>
  <si>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</si>
  <si>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</si>
  <si>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</si>
  <si>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</si>
  <si>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</si>
  <si>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</si>
  <si>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</si>
  <si>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</si>
  <si>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</si>
  <si>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</si>
  <si>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</si>
  <si>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</si>
  <si>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</si>
  <si>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</si>
  <si>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</si>
  <si>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</si>
  <si>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</si>
  <si>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</si>
  <si>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</si>
  <si>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</si>
  <si>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</si>
  <si>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</si>
  <si>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</si>
  <si>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</si>
  <si>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</si>
  <si>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</si>
  <si>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</si>
  <si>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</si>
  <si>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</si>
  <si>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</si>
  <si>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</si>
  <si>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</si>
  <si>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</si>
  <si>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</si>
  <si>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</si>
  <si>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</si>
  <si>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</si>
  <si>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</si>
  <si>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</si>
  <si>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</si>
  <si>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</si>
  <si>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</si>
  <si>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</si>
  <si>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</si>
  <si>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</si>
  <si>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</si>
  <si>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</si>
  <si>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</si>
  <si>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</si>
  <si>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</si>
  <si>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</si>
  <si>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</si>
  <si>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</si>
  <si>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</si>
  <si>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</si>
  <si>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</si>
  <si>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</si>
  <si>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</si>
  <si>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</si>
  <si>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</si>
  <si>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</si>
  <si>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</si>
  <si>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</si>
  <si>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</si>
  <si>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</si>
  <si>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</si>
  <si>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</si>
  <si>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</si>
  <si>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</si>
  <si>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</si>
  <si>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</si>
  <si>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</si>
  <si>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</si>
  <si>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</si>
  <si>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</si>
  <si>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</si>
  <si>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</si>
  <si>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</si>
  <si>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</si>
  <si>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</si>
  <si>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</si>
  <si>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</si>
  <si>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</si>
  <si>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</si>
  <si>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</si>
  <si>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</si>
  <si>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</si>
  <si>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</si>
  <si>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</si>
  <si>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</si>
  <si>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</si>
  <si>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</si>
  <si>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</si>
  <si>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</si>
  <si>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</si>
  <si>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</si>
  <si>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</si>
  <si>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</si>
  <si>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</si>
  <si>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</si>
  <si>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</si>
  <si>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</si>
  <si>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</si>
  <si>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</si>
  <si>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</si>
  <si>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</si>
  <si>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</si>
  <si>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</si>
  <si>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</si>
  <si>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</si>
  <si>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</si>
  <si>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</si>
  <si>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</si>
  <si>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</si>
  <si>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</si>
  <si>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</si>
  <si>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</si>
  <si>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</si>
  <si>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</si>
  <si>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</si>
  <si>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</si>
  <si>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</si>
  <si>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</si>
  <si>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</si>
  <si>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</si>
  <si>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</si>
  <si>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</si>
  <si>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</si>
  <si>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</si>
  <si>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</si>
  <si>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</si>
  <si>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</si>
  <si>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</si>
  <si>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</si>
  <si>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</si>
  <si>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</si>
  <si>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</si>
  <si>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</si>
  <si>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</si>
  <si>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</si>
  <si>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</si>
  <si>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</si>
  <si>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</si>
  <si>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</si>
  <si>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</si>
  <si>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</si>
  <si>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</si>
  <si>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</si>
  <si>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</si>
  <si>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</si>
  <si>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</si>
  <si>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</si>
  <si>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</si>
  <si>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</si>
  <si>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</si>
  <si>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</si>
  <si>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</si>
  <si>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</si>
  <si>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</si>
  <si>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</si>
  <si>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</si>
  <si>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</si>
  <si>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</si>
  <si>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</si>
  <si>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</si>
  <si>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</si>
  <si>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</si>
  <si>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</si>
  <si>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</si>
  <si>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</si>
  <si>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</si>
  <si>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</si>
  <si>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</si>
  <si>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</si>
  <si>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</si>
  <si>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</si>
  <si>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</si>
  <si>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</si>
  <si>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</si>
  <si>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</si>
  <si>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</si>
  <si>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</si>
  <si>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</si>
  <si>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</si>
  <si>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</si>
  <si>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</si>
  <si>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</si>
  <si>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</si>
  <si>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</si>
  <si>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</si>
  <si>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</si>
  <si>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</si>
  <si>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</si>
  <si>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</si>
  <si>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</si>
  <si>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</si>
  <si>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</si>
  <si>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</si>
  <si>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</si>
  <si>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</si>
  <si>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</si>
  <si>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</si>
  <si>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</si>
  <si>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</si>
  <si>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</si>
  <si>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</si>
  <si>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</si>
  <si>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</si>
  <si>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</si>
  <si>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</si>
  <si>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</si>
  <si>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</si>
  <si>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</si>
  <si>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</si>
  <si>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</si>
  <si>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</si>
  <si>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</si>
  <si>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</si>
  <si>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</si>
  <si>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</si>
  <si>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</si>
  <si>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</si>
  <si>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</si>
  <si>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</si>
  <si>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</si>
  <si>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</si>
  <si>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</si>
  <si>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</si>
  <si>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</si>
  <si>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</si>
  <si>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</si>
  <si>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</si>
  <si>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</si>
  <si>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</si>
  <si>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</si>
  <si>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</si>
  <si>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</si>
  <si>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</si>
  <si>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</si>
  <si>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</si>
  <si>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</si>
  <si>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</si>
  <si>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</si>
  <si>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</si>
  <si>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</si>
  <si>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</si>
  <si>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</si>
  <si>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</si>
  <si>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</si>
  <si>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</si>
  <si>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</si>
  <si>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</si>
  <si>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</si>
  <si>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</si>
  <si>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</si>
  <si>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</si>
  <si>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</si>
  <si>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</si>
  <si>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</si>
  <si>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</si>
  <si>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</si>
  <si>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</si>
  <si>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</si>
  <si>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</si>
  <si>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</si>
  <si>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</si>
  <si>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</si>
  <si>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</si>
  <si>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</si>
  <si>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</si>
  <si>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</si>
  <si>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</si>
  <si>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</si>
  <si>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</si>
  <si>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</si>
  <si>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</si>
  <si>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</si>
  <si>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</si>
  <si>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</si>
  <si>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</si>
  <si>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</si>
  <si>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</si>
  <si>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</si>
  <si>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</si>
  <si>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</si>
  <si>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</si>
  <si>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</si>
  <si>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</si>
  <si>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</si>
  <si>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</si>
  <si>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</si>
  <si>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</si>
  <si>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</si>
  <si>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</si>
  <si>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</si>
  <si>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</si>
  <si>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</si>
  <si>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</si>
  <si>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</si>
  <si>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</si>
  <si>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</si>
  <si>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</si>
  <si>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</si>
  <si>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</si>
  <si>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</si>
  <si>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</si>
  <si>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</si>
  <si>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</si>
  <si>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</si>
  <si>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</si>
  <si>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</si>
  <si>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</si>
  <si>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</si>
  <si>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</si>
  <si>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</si>
  <si>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</si>
  <si>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</si>
  <si>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</si>
  <si>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</si>
  <si>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</si>
  <si>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</si>
  <si>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</si>
  <si>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</si>
  <si>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</si>
  <si>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</si>
  <si>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</si>
  <si>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</si>
  <si>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</si>
  <si>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</si>
  <si>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</si>
  <si>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</si>
  <si>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</si>
  <si>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</si>
  <si>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</si>
  <si>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</si>
  <si>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</si>
  <si>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</si>
  <si>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</si>
  <si>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</si>
  <si>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</si>
  <si>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</si>
  <si>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</si>
  <si>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</si>
  <si>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</si>
  <si>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</si>
  <si>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</si>
  <si>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</si>
  <si>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</si>
  <si>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</si>
  <si>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</si>
  <si>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</si>
  <si>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</si>
  <si>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</si>
  <si>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</si>
  <si>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</si>
  <si>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</si>
  <si>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</si>
  <si>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</si>
  <si>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</si>
  <si>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</si>
  <si>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</si>
  <si>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</si>
  <si>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</si>
  <si>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</si>
  <si>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</si>
  <si>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</si>
  <si>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</si>
  <si>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</si>
  <si>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</si>
  <si>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</si>
  <si>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</si>
  <si>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</si>
  <si>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</si>
  <si>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</si>
  <si>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</si>
  <si>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</si>
  <si>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</si>
  <si>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</si>
  <si>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</si>
  <si>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</si>
  <si>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</si>
  <si>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</si>
  <si>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</si>
  <si>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</si>
  <si>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</si>
  <si>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</si>
  <si>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</si>
  <si>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</si>
  <si>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</si>
  <si>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</si>
  <si>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</si>
  <si>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</si>
  <si>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</si>
  <si>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</si>
  <si>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</si>
  <si>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</si>
  <si>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</si>
  <si>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</si>
  <si>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</si>
  <si>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</si>
  <si>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</si>
  <si>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</si>
  <si>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</si>
  <si>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</si>
  <si>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</si>
  <si>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</si>
  <si>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</si>
  <si>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</si>
  <si>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</si>
  <si>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</si>
  <si>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</si>
  <si>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</si>
  <si>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</si>
  <si>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</si>
  <si>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</si>
  <si>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</si>
  <si>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</si>
  <si>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</si>
  <si>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</si>
  <si>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</si>
  <si>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</si>
  <si>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</si>
  <si>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</si>
  <si>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</si>
  <si>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</si>
  <si>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</si>
  <si>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</si>
  <si>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</si>
  <si>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</si>
  <si>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</si>
  <si>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</si>
  <si>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</si>
  <si>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</si>
  <si>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</si>
  <si>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</si>
  <si>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</si>
  <si>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</si>
  <si>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</si>
  <si>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</si>
  <si>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</si>
  <si>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</si>
  <si>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</si>
  <si>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</si>
  <si>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</si>
  <si>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</si>
  <si>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</si>
  <si>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</si>
  <si>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</si>
  <si>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</si>
  <si>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</si>
  <si>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</si>
  <si>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</si>
  <si>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</si>
  <si>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</si>
  <si>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</si>
  <si>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</si>
  <si>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</si>
  <si>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</si>
  <si>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</si>
  <si>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</si>
  <si>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</si>
  <si>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</si>
  <si>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</si>
  <si>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</si>
  <si>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</si>
  <si>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</si>
  <si>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</si>
  <si>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</si>
  <si>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</si>
  <si>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</si>
  <si>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</si>
  <si>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</si>
  <si>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</si>
  <si>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</si>
  <si>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</si>
  <si>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</si>
  <si>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</si>
  <si>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</si>
  <si>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</si>
  <si>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</si>
  <si>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</si>
  <si>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</si>
  <si>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</si>
  <si>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</si>
  <si>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</si>
  <si>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</si>
  <si>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</si>
  <si>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</si>
  <si>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</si>
  <si>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</si>
  <si>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</si>
  <si>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</si>
  <si>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</si>
  <si>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</si>
  <si>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</si>
  <si>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</si>
  <si>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</si>
  <si>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</si>
  <si>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</si>
  <si>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</si>
  <si>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</si>
  <si>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</si>
  <si>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</si>
  <si>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</si>
  <si>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</si>
  <si>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</si>
  <si>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</si>
  <si>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</si>
  <si>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</si>
  <si>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</si>
  <si>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</si>
  <si>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</si>
  <si>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</si>
  <si>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</si>
  <si>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</si>
  <si>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</si>
  <si>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</si>
  <si>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</si>
  <si>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</si>
  <si>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</si>
  <si>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</si>
  <si>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</si>
  <si>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</si>
  <si>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</si>
  <si>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</si>
  <si>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</si>
  <si>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</si>
  <si>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</si>
  <si>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</si>
  <si>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</si>
  <si>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</si>
  <si>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</si>
  <si>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</si>
  <si>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</si>
  <si>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</si>
  <si>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</si>
  <si>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</si>
  <si>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</si>
  <si>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</si>
  <si>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</si>
  <si>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</si>
  <si>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</si>
  <si>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</si>
  <si>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</si>
  <si>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</si>
  <si>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</si>
  <si>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</si>
  <si>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</si>
  <si>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</si>
  <si>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</si>
  <si>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</si>
  <si>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</si>
  <si>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</si>
  <si>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</si>
  <si>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</si>
  <si>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</si>
  <si>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</si>
  <si>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</si>
  <si>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</si>
  <si>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</si>
  <si>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</si>
  <si>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</si>
  <si>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</si>
  <si>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</si>
  <si>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</si>
  <si>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</si>
  <si>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</si>
  <si>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</si>
  <si>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</si>
  <si>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</si>
  <si>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</si>
  <si>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</si>
  <si>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</si>
  <si>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</si>
  <si>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</si>
  <si>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</si>
  <si>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</si>
  <si>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</si>
  <si>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</si>
  <si>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</si>
  <si>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</si>
  <si>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</si>
  <si>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</si>
  <si>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</si>
  <si>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</si>
  <si>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</si>
  <si>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</si>
  <si>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</si>
  <si>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</si>
  <si>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</si>
  <si>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</si>
  <si>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</si>
  <si>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</si>
  <si>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</si>
  <si>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</si>
  <si>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</si>
  <si>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</si>
  <si>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</si>
  <si>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</si>
  <si>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</si>
  <si>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</si>
  <si>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</si>
  <si>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</si>
  <si>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</si>
  <si>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</si>
  <si>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</si>
  <si>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</si>
  <si>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</si>
  <si>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</si>
  <si>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</si>
  <si>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</si>
  <si>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</si>
  <si>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</si>
  <si>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</si>
  <si>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</si>
  <si>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</si>
  <si>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</si>
  <si>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</si>
  <si>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</si>
  <si>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</si>
  <si>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</si>
  <si>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</si>
  <si>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</si>
  <si>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</si>
  <si>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</si>
  <si>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</si>
  <si>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</si>
  <si>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</si>
  <si>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</si>
  <si>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</si>
  <si>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</si>
  <si>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</si>
  <si>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</si>
  <si>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</si>
  <si>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</si>
  <si>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</si>
  <si>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</si>
  <si>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</si>
  <si>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</si>
  <si>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</si>
  <si>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</si>
  <si>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</si>
  <si>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</si>
  <si>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</si>
  <si>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</si>
  <si>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</si>
  <si>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</si>
  <si>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</si>
  <si>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</si>
  <si>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</si>
  <si>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</si>
  <si>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</si>
  <si>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</si>
  <si>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</si>
  <si>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</si>
  <si>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</si>
  <si>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</si>
  <si>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</si>
  <si>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</si>
  <si>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</si>
  <si>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</si>
  <si>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</si>
  <si>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</si>
  <si>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</si>
  <si>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</si>
  <si>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</si>
  <si>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</si>
  <si>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</si>
  <si>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</si>
  <si>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</si>
  <si>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</si>
  <si>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</si>
  <si>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</si>
  <si>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</si>
  <si>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</si>
  <si>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</si>
  <si>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</si>
  <si>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</si>
  <si>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</si>
  <si>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</si>
  <si>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</si>
  <si>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</si>
  <si>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</si>
  <si>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</si>
  <si>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</si>
  <si>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</si>
  <si>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</si>
  <si>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</si>
  <si>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</si>
  <si>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</si>
  <si>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</si>
  <si>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</si>
  <si>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</si>
  <si>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</si>
  <si>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</si>
  <si>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</si>
  <si>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</si>
  <si>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</si>
  <si>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</si>
  <si>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</si>
  <si>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</si>
  <si>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</si>
  <si>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</si>
  <si>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</si>
  <si>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</si>
  <si>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</si>
  <si>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</si>
  <si>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</si>
  <si>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</si>
  <si>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</si>
  <si>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</si>
  <si>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</si>
  <si>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</si>
  <si>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</si>
  <si>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</si>
  <si>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</si>
  <si>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</si>
  <si>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</si>
  <si>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</si>
  <si>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</si>
  <si>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</si>
  <si>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</si>
  <si>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</si>
  <si>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</si>
  <si>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</si>
  <si>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</si>
  <si>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</si>
  <si>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</si>
  <si>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</si>
  <si>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</si>
  <si>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</si>
  <si>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</si>
  <si>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</si>
  <si>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</si>
  <si>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</si>
  <si>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</si>
  <si>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</si>
  <si>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</si>
  <si>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</si>
  <si>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</si>
  <si>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</si>
  <si>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</si>
  <si>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</si>
  <si>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</si>
  <si>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</si>
  <si>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</si>
  <si>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</si>
  <si>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</si>
  <si>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</si>
  <si>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</si>
  <si>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</si>
  <si>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</si>
  <si>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</si>
  <si>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</si>
  <si>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</si>
  <si>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</si>
  <si>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</si>
  <si>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</si>
  <si>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</si>
  <si>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</si>
  <si>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</si>
  <si>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</si>
  <si>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</si>
  <si>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</si>
  <si>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</si>
  <si>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</si>
  <si>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</si>
  <si>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</si>
  <si>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</si>
  <si>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</si>
  <si>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</si>
  <si>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</si>
  <si>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</si>
  <si>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</si>
  <si>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</si>
  <si>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</si>
  <si>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</si>
  <si>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</si>
  <si>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</si>
  <si>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</si>
  <si>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</si>
  <si>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</si>
  <si>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</si>
  <si>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</si>
  <si>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</si>
  <si>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</si>
  <si>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</si>
  <si>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</si>
  <si>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</si>
  <si>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</si>
  <si>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</si>
  <si>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</si>
  <si>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</si>
  <si>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</si>
  <si>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</si>
  <si>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</si>
  <si>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</si>
  <si>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</si>
  <si>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</si>
  <si>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</si>
  <si>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</si>
  <si>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</si>
  <si>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</si>
  <si>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</si>
  <si>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</si>
  <si>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</si>
  <si>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</si>
  <si>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</si>
  <si>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</si>
  <si>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</si>
  <si>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</si>
  <si>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</si>
  <si>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</si>
  <si>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</si>
  <si>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</si>
  <si>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</si>
  <si>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</si>
  <si>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</si>
  <si>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</si>
  <si>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</si>
  <si>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</si>
  <si>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</si>
  <si>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</si>
  <si>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</si>
  <si>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</si>
  <si>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</si>
  <si>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</si>
  <si>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</si>
  <si>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</si>
  <si>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</si>
  <si>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</si>
  <si>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</si>
  <si>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</si>
  <si>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</si>
  <si>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</si>
  <si>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</si>
  <si>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</si>
  <si>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</si>
  <si>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</si>
  <si>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</si>
  <si>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</si>
  <si>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</si>
  <si>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</si>
  <si>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</si>
  <si>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</si>
  <si>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</si>
  <si>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</si>
  <si>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</si>
  <si>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</si>
  <si>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</si>
  <si>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</si>
  <si>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</si>
  <si>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</si>
  <si>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</si>
  <si>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</si>
  <si>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</si>
  <si>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</si>
  <si>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</si>
  <si>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</si>
  <si>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</si>
  <si>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</si>
  <si>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</si>
  <si>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</si>
  <si>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</si>
  <si>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</si>
  <si>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</si>
  <si>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</si>
  <si>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</si>
  <si>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</si>
  <si>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</si>
  <si>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</si>
  <si>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</si>
  <si>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</si>
  <si>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</si>
  <si>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</si>
  <si>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</si>
  <si>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</si>
  <si>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</si>
  <si>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</si>
  <si>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</si>
  <si>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</si>
  <si>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</si>
  <si>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</si>
  <si>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</si>
  <si>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</si>
  <si>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</si>
  <si>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</si>
  <si>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</si>
  <si>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</si>
  <si>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</si>
  <si>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</si>
  <si>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</si>
  <si>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</si>
  <si>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</si>
  <si>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</si>
  <si>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</si>
  <si>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</si>
  <si>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</si>
  <si>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</si>
  <si>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</si>
  <si>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</si>
  <si>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</si>
  <si>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</si>
  <si>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</si>
  <si>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</si>
  <si>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</si>
  <si>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</si>
  <si>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</si>
  <si>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</si>
  <si>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</si>
  <si>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</si>
  <si>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</si>
  <si>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</si>
  <si>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</si>
  <si>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</si>
  <si>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</si>
  <si>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</si>
  <si>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</si>
  <si>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</si>
  <si>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</si>
  <si>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</si>
  <si>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</si>
  <si>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</si>
  <si>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</si>
  <si>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</si>
  <si>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</si>
  <si>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</si>
  <si>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</si>
  <si>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</si>
  <si>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</si>
  <si>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</si>
  <si>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</si>
  <si>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</si>
  <si>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</si>
  <si>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</si>
  <si>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</si>
  <si>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</si>
  <si>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</si>
  <si>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</si>
  <si>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</si>
  <si>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</si>
  <si>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</si>
  <si>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</si>
  <si>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</si>
  <si>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</si>
  <si>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</si>
  <si>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</si>
  <si>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</si>
  <si>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</si>
  <si>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</si>
  <si>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</si>
  <si>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</si>
  <si>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</si>
  <si>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</si>
  <si>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</si>
  <si>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</si>
  <si>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</si>
  <si>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</si>
  <si>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</si>
  <si>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</si>
  <si>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</si>
  <si>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</si>
  <si>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</si>
  <si>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</si>
  <si>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</si>
  <si>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</si>
  <si>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</si>
  <si>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</si>
  <si>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</si>
  <si>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</si>
  <si>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</si>
  <si>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</si>
  <si>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</si>
  <si>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</si>
  <si>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</si>
  <si>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</si>
  <si>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</si>
  <si>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</si>
  <si>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</si>
  <si>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</si>
  <si>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</si>
  <si>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</si>
  <si>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</si>
  <si>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</si>
  <si>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</si>
  <si>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</si>
  <si>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</si>
  <si>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</si>
  <si>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</si>
  <si>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</si>
  <si>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</si>
  <si>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</si>
  <si>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</si>
  <si>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</si>
  <si>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</si>
  <si>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</si>
  <si>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</si>
  <si>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</si>
  <si>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</si>
  <si>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</si>
  <si>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</si>
  <si>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</si>
  <si>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</si>
  <si>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</si>
  <si>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</si>
  <si>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</si>
  <si>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</si>
  <si>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</si>
  <si>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</si>
  <si>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</si>
  <si>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</si>
  <si>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</si>
  <si>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</si>
  <si>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</si>
  <si>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</si>
  <si>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</si>
  <si>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</si>
  <si>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</si>
  <si>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</si>
  <si>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</si>
  <si>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</si>
  <si>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</si>
  <si>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</si>
  <si>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</si>
  <si>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</si>
  <si>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</si>
  <si>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</si>
  <si>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</si>
  <si>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</si>
  <si>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</si>
  <si>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</si>
  <si>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</si>
  <si>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</si>
  <si>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</si>
  <si>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</si>
  <si>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</si>
  <si>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</si>
  <si>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</si>
  <si>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</si>
  <si>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</si>
  <si>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</si>
  <si>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</si>
  <si>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</si>
  <si>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</si>
  <si>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</si>
  <si>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</si>
  <si>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</si>
  <si>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</si>
  <si>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</si>
  <si>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</si>
  <si>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</si>
  <si>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</si>
  <si>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</si>
  <si>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</si>
  <si>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</si>
  <si>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</si>
  <si>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</si>
  <si>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</si>
  <si>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</si>
  <si>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</si>
  <si>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</si>
  <si>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</si>
  <si>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</si>
  <si>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</si>
  <si>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</si>
  <si>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</si>
  <si>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</si>
  <si>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</si>
  <si>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</si>
  <si>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</si>
  <si>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</si>
  <si>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</si>
  <si>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</si>
  <si>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</si>
  <si>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</si>
  <si>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</si>
  <si>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</si>
  <si>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</si>
  <si>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</si>
  <si>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</si>
  <si>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</si>
  <si>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</si>
  <si>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</si>
  <si>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</si>
  <si>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</si>
  <si>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</si>
  <si>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</si>
  <si>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</si>
  <si>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</si>
  <si>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</si>
  <si>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</si>
  <si>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</si>
  <si>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</si>
  <si>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</si>
  <si>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</si>
  <si>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</si>
  <si>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</si>
  <si>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</si>
  <si>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</si>
  <si>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</si>
  <si>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</si>
  <si>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</si>
  <si>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</si>
  <si>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</si>
  <si>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</si>
  <si>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</si>
  <si>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</si>
  <si>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</si>
  <si>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</si>
  <si>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</si>
  <si>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</si>
  <si>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</si>
  <si>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</si>
  <si>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</si>
  <si>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</si>
  <si>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</si>
  <si>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</si>
  <si>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</si>
  <si>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</si>
  <si>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</si>
  <si>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</si>
  <si>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</si>
  <si>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</si>
  <si>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</si>
  <si>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</si>
  <si>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</si>
  <si>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</si>
  <si>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</si>
  <si>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</si>
  <si>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</si>
  <si>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</si>
  <si>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</si>
  <si>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</si>
  <si>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</si>
  <si>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</si>
  <si>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</si>
  <si>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</si>
  <si>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</si>
  <si>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</si>
  <si>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</si>
  <si>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</si>
  <si>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</si>
  <si>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</si>
  <si>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</si>
  <si>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</si>
  <si>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</si>
  <si>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</si>
  <si>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</si>
  <si>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</si>
  <si>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</si>
  <si>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</si>
  <si>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</si>
  <si>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</si>
  <si>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</si>
  <si>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</si>
  <si>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</si>
  <si>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</si>
  <si>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</si>
  <si>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</si>
  <si>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</si>
  <si>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</si>
  <si>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</si>
  <si>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</si>
  <si>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</si>
  <si>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</si>
  <si>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</si>
  <si>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</si>
  <si>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</si>
  <si>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</si>
  <si>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</si>
  <si>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</si>
  <si>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</si>
  <si>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</si>
  <si>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</si>
  <si>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</si>
  <si>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</si>
  <si>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</si>
  <si>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</si>
  <si>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</si>
  <si>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</si>
  <si>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</si>
  <si>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</si>
  <si>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</si>
  <si>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</si>
  <si>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</si>
  <si>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</si>
  <si>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</si>
  <si>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</si>
  <si>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</si>
  <si>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</si>
  <si>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</si>
  <si>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</si>
  <si>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</si>
  <si>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</si>
  <si>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</si>
  <si>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</si>
  <si>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</si>
  <si>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</si>
  <si>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</si>
  <si>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</si>
  <si>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</si>
  <si>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</si>
  <si>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</si>
  <si>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</si>
  <si>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</si>
  <si>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</si>
  <si>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</si>
  <si>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</si>
  <si>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</si>
  <si>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</si>
  <si>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</si>
  <si>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</si>
  <si>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</si>
  <si>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</si>
  <si>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</si>
  <si>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</si>
  <si>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</si>
  <si>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</si>
  <si>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</si>
  <si>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</si>
  <si>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</si>
  <si>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</si>
  <si>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</si>
  <si>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</si>
  <si>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</si>
  <si>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</si>
  <si>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</si>
  <si>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</si>
  <si>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</si>
  <si>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</si>
  <si>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</si>
  <si>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</si>
  <si>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</si>
  <si>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</si>
  <si>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</si>
  <si>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</si>
  <si>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</si>
  <si>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</si>
  <si>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</si>
  <si>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</si>
  <si>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</si>
  <si>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</si>
  <si>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</si>
  <si>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</si>
  <si>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</si>
  <si>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</si>
  <si>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</si>
  <si>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</si>
  <si>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</si>
  <si>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</si>
  <si>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</si>
  <si>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</si>
  <si>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</si>
  <si>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</si>
  <si>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</si>
  <si>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</si>
  <si>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</si>
  <si>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</si>
  <si>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</si>
  <si>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</si>
  <si>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</si>
  <si>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</si>
  <si>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</si>
  <si>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</si>
  <si>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</si>
  <si>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</si>
  <si>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</si>
  <si>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</si>
  <si>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</si>
  <si>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</si>
  <si>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</si>
  <si>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</si>
  <si>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</si>
  <si>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</si>
  <si>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</si>
  <si>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</si>
  <si>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</si>
  <si>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</si>
  <si>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</si>
  <si>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</si>
  <si>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</si>
  <si>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</si>
  <si>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</si>
  <si>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</si>
  <si>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</si>
  <si>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</si>
  <si>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</si>
  <si>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</si>
  <si>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</si>
  <si>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</si>
  <si>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</si>
  <si>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</si>
  <si>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</si>
  <si>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</si>
  <si>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</si>
  <si>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</si>
  <si>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</si>
  <si>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</si>
  <si>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</si>
  <si>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</si>
  <si>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</si>
  <si>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</si>
  <si>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</si>
  <si>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</si>
  <si>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</si>
  <si>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</si>
  <si>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</si>
  <si>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</si>
  <si>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</si>
  <si>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</si>
  <si>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</si>
  <si>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</si>
  <si>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</si>
  <si>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</si>
  <si>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</si>
  <si>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</si>
  <si>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</si>
  <si>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</si>
  <si>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</si>
  <si>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</si>
  <si>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</si>
  <si>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</si>
  <si>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</si>
  <si>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</si>
  <si>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</si>
  <si>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</si>
  <si>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</si>
  <si>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</si>
  <si>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</si>
  <si>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</si>
  <si>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</si>
  <si>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</si>
  <si>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</si>
  <si>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</si>
  <si>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</si>
  <si>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</si>
  <si>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</si>
  <si>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</si>
  <si>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</si>
  <si>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</si>
  <si>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</si>
  <si>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</si>
  <si>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</si>
  <si>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</si>
  <si>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</si>
  <si>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</si>
  <si>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</si>
  <si>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</si>
  <si>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</si>
  <si>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</si>
  <si>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</si>
  <si>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</si>
  <si>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</si>
  <si>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</si>
  <si>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</si>
  <si>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</si>
  <si>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</si>
  <si>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</si>
  <si>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</si>
  <si>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</si>
  <si>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</si>
  <si>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</si>
  <si>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</si>
  <si>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</si>
  <si>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</si>
  <si>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</si>
  <si>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</si>
  <si>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</si>
  <si>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</si>
  <si>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</si>
  <si>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</si>
  <si>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</si>
  <si>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</si>
  <si>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</si>
  <si>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</si>
  <si>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</si>
  <si>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</si>
  <si>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</si>
  <si>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</si>
  <si>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</si>
  <si>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</si>
  <si>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</si>
  <si>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</si>
  <si>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</si>
  <si>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</si>
  <si>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</si>
  <si>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</si>
  <si>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</si>
  <si>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</si>
  <si>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</si>
  <si>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</si>
  <si>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</si>
  <si>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</si>
  <si>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</si>
  <si>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</si>
  <si>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</si>
  <si>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</si>
  <si>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</si>
  <si>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</si>
  <si>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</si>
  <si>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</si>
  <si>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</si>
  <si>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</si>
  <si>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</si>
  <si>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</si>
  <si>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</si>
  <si>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</si>
  <si>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</si>
  <si>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</si>
  <si>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</si>
  <si>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</si>
  <si>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</si>
  <si>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</si>
  <si>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</si>
  <si>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</si>
  <si>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</si>
  <si>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</si>
  <si>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</si>
  <si>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</si>
  <si>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</si>
  <si>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</si>
  <si>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</si>
  <si>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</si>
  <si>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</si>
  <si>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</si>
  <si>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</si>
  <si>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</si>
  <si>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</si>
  <si>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</si>
  <si>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</si>
  <si>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</si>
  <si>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</si>
  <si>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</si>
  <si>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</si>
  <si>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</si>
  <si>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</si>
  <si>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</si>
  <si>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</si>
  <si>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</si>
  <si>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</si>
  <si>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</si>
  <si>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</si>
  <si>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</si>
  <si>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</si>
  <si>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</si>
  <si>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</si>
  <si>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</si>
  <si>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</si>
  <si>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</si>
  <si>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</si>
  <si>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</si>
  <si>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</si>
  <si>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</si>
  <si>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</si>
  <si>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</si>
  <si>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</si>
  <si>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</si>
  <si>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</si>
  <si>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</si>
  <si>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</si>
  <si>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</si>
  <si>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</si>
  <si>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</si>
  <si>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</si>
  <si>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</si>
  <si>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</si>
  <si>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</si>
  <si>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</si>
  <si>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</si>
  <si>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</si>
  <si>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</si>
  <si>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</si>
  <si>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</si>
  <si>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</si>
  <si>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</si>
  <si>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</si>
  <si>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</si>
  <si>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</si>
  <si>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</si>
  <si>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</si>
  <si>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</si>
  <si>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</si>
  <si>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</si>
  <si>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</si>
  <si>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</si>
  <si>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</si>
  <si>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</si>
  <si>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</si>
  <si>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</si>
  <si>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</si>
  <si>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</si>
  <si>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</si>
  <si>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</si>
  <si>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</si>
  <si>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</si>
  <si>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</si>
  <si>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</si>
  <si>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</si>
  <si>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</si>
  <si>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</si>
  <si>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</si>
  <si>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</si>
  <si>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</si>
  <si>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</si>
  <si>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</si>
  <si>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</si>
  <si>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</si>
  <si>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</si>
  <si>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</si>
  <si>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</si>
  <si>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</si>
  <si>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</si>
  <si>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</si>
  <si>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</si>
  <si>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</si>
  <si>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</si>
  <si>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</si>
  <si>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</si>
  <si>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</si>
  <si>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</si>
  <si>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</si>
  <si>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</si>
  <si>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</si>
  <si>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</si>
  <si>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</si>
  <si>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</si>
  <si>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</si>
  <si>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</si>
  <si>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</si>
  <si>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</si>
  <si>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</si>
  <si>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</si>
  <si>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</si>
  <si>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</si>
  <si>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</si>
  <si>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</si>
  <si>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</si>
  <si>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</si>
  <si>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</si>
  <si>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</si>
  <si>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</si>
  <si>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</si>
  <si>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</si>
  <si>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</si>
  <si>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</si>
  <si>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</si>
  <si>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</si>
  <si>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</si>
  <si>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</si>
  <si>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</si>
  <si>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</si>
  <si>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</si>
  <si>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</si>
  <si>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</si>
  <si>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</si>
  <si>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</si>
  <si>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</si>
  <si>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</si>
  <si>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</si>
  <si>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</si>
  <si>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</si>
  <si>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</si>
  <si>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</si>
  <si>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</si>
  <si>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</si>
  <si>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</si>
  <si>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</si>
  <si>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</si>
  <si>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</si>
  <si>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</si>
  <si>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</si>
  <si>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</si>
  <si>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</si>
  <si>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</si>
  <si>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</si>
  <si>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</si>
  <si>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</si>
  <si>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</si>
  <si>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</si>
  <si>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</si>
  <si>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</si>
  <si>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</si>
  <si>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</si>
  <si>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</si>
  <si>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</si>
  <si>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</si>
  <si>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</si>
  <si>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</si>
  <si>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</si>
  <si>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</si>
  <si>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</si>
  <si>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</si>
  <si>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</si>
  <si>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</si>
  <si>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</si>
  <si>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</si>
  <si>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</si>
  <si>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</si>
  <si>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</si>
  <si>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</si>
  <si>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</si>
  <si>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</si>
  <si>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</si>
  <si>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</si>
  <si>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</si>
  <si>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</si>
  <si>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</si>
  <si>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</si>
  <si>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</si>
  <si>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</si>
  <si>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</si>
  <si>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</si>
  <si>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</si>
  <si>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</si>
  <si>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</si>
  <si>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</si>
  <si>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</si>
  <si>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</si>
  <si>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</si>
  <si>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</si>
  <si>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</si>
  <si>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</si>
  <si>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</si>
  <si>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</si>
  <si>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</si>
  <si>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</si>
  <si>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</si>
  <si>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</si>
  <si>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</si>
  <si>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</si>
  <si>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</si>
  <si>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</si>
  <si>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</si>
  <si>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</si>
  <si>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</si>
  <si>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</si>
  <si>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</si>
  <si>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</si>
  <si>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</si>
  <si>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</si>
  <si>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</si>
  <si>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</si>
  <si>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</si>
  <si>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</si>
  <si>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</si>
  <si>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</si>
  <si>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</si>
  <si>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</si>
  <si>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</si>
  <si>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</si>
  <si>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</si>
  <si>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</si>
  <si>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</si>
  <si>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</si>
  <si>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</si>
  <si>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</si>
  <si>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</si>
  <si>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</si>
  <si>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</si>
  <si>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</si>
  <si>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</si>
  <si>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</si>
  <si>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</si>
  <si>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</si>
  <si>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</si>
  <si>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</si>
  <si>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</si>
  <si>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</si>
  <si>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</si>
  <si>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</si>
  <si>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</si>
  <si>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</si>
  <si>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</si>
  <si>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</si>
  <si>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</si>
  <si>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</si>
  <si>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</si>
  <si>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</si>
  <si>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</si>
  <si>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</si>
  <si>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</si>
  <si>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</si>
  <si>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</si>
  <si>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</si>
  <si>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</si>
  <si>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</si>
  <si>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</si>
  <si>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</si>
  <si>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</si>
  <si>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</si>
  <si>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</si>
  <si>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</si>
  <si>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</si>
  <si>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</si>
  <si>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</si>
  <si>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</si>
  <si>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</si>
  <si>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</si>
  <si>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</si>
  <si>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</si>
  <si>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</si>
  <si>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</si>
  <si>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</si>
  <si>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</si>
  <si>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</si>
  <si>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</si>
  <si>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</si>
  <si>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</si>
  <si>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</si>
  <si>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</si>
  <si>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</si>
  <si>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</si>
  <si>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</si>
  <si>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</si>
  <si>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</si>
  <si>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</si>
  <si>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</si>
  <si>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</si>
  <si>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</si>
  <si>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</si>
  <si>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</si>
  <si>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</si>
  <si>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</si>
  <si>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</si>
  <si>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</si>
  <si>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</si>
  <si>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</si>
  <si>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</si>
  <si>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</si>
  <si>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</si>
  <si>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</si>
  <si>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</si>
  <si>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</si>
  <si>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</si>
  <si>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</si>
  <si>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</si>
  <si>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</si>
  <si>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</si>
  <si>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</si>
  <si>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</si>
  <si>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</si>
  <si>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</si>
  <si>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</si>
  <si>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</si>
  <si>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</si>
  <si>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</si>
  <si>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</si>
  <si>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</si>
  <si>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</si>
  <si>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</si>
  <si>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</si>
  <si>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</si>
  <si>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</si>
  <si>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</si>
  <si>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</si>
  <si>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</si>
  <si>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</si>
  <si>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</si>
  <si>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</si>
  <si>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</si>
  <si>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</si>
  <si>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</si>
  <si>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</si>
  <si>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</si>
  <si>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</si>
  <si>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</si>
  <si>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</si>
  <si>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</si>
  <si>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</si>
  <si>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</si>
  <si>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</si>
  <si>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</si>
  <si>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</si>
  <si>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</si>
  <si>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</si>
  <si>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</si>
  <si>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</si>
  <si>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</si>
  <si>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</si>
  <si>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</si>
  <si>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</si>
  <si>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</si>
  <si>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</si>
  <si>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</si>
  <si>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</si>
  <si>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</si>
  <si>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</si>
  <si>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</si>
  <si>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</si>
  <si>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</si>
  <si>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</si>
  <si>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</si>
  <si>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</si>
  <si>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</si>
  <si>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</si>
  <si>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</si>
  <si>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</si>
  <si>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</si>
  <si>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</si>
  <si>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</si>
  <si>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</si>
  <si>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</si>
  <si>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</si>
  <si>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</si>
  <si>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</si>
  <si>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</si>
  <si>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</si>
  <si>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</si>
  <si>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</si>
  <si>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</si>
  <si>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</si>
  <si>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</si>
  <si>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</si>
  <si>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</si>
  <si>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</si>
  <si>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</si>
  <si>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</si>
  <si>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</si>
  <si>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</si>
  <si>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</si>
  <si>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</si>
  <si>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</si>
  <si>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</si>
  <si>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</si>
  <si>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</si>
  <si>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</si>
  <si>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</si>
  <si>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</si>
  <si>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</si>
  <si>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</si>
  <si>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</si>
  <si>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</si>
  <si>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</si>
  <si>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</si>
  <si>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</si>
  <si>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</si>
  <si>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</si>
  <si>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</si>
  <si>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</si>
  <si>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</si>
  <si>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</si>
  <si>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</si>
  <si>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</si>
  <si>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</si>
  <si>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</si>
  <si>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</si>
  <si>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</si>
  <si>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</si>
  <si>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</si>
  <si>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</si>
  <si>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</si>
  <si>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</si>
  <si>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</si>
  <si>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</si>
  <si>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</si>
  <si>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</si>
  <si>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</si>
  <si>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</si>
  <si>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</si>
  <si>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</si>
  <si>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</si>
  <si>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</si>
  <si>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</si>
  <si>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</si>
  <si>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</si>
  <si>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</si>
  <si>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</si>
  <si>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</si>
  <si>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</si>
  <si>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</si>
  <si>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</si>
  <si>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</si>
  <si>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</si>
  <si>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</si>
  <si>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</si>
  <si>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</si>
  <si>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</si>
  <si>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</si>
  <si>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</si>
  <si>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</si>
  <si>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</si>
  <si>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</si>
  <si>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</si>
  <si>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</si>
  <si>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</si>
  <si>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</si>
  <si>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</si>
  <si>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</si>
  <si>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</si>
  <si>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</si>
  <si>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</si>
  <si>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</si>
  <si>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</si>
  <si>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</si>
  <si>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</si>
  <si>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</si>
  <si>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</si>
  <si>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</si>
  <si>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</si>
  <si>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</si>
  <si>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</si>
  <si>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</si>
  <si>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</si>
  <si>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</si>
  <si>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</si>
  <si>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</si>
  <si>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</si>
  <si>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</si>
  <si>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</si>
  <si>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</si>
  <si>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</si>
  <si>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</si>
  <si>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</si>
  <si>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</si>
  <si>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</si>
  <si>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</si>
  <si>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</si>
  <si>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</si>
  <si>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</si>
  <si>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</si>
  <si>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</si>
  <si>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</si>
  <si>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</si>
  <si>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</si>
  <si>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</si>
  <si>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</si>
  <si>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</si>
  <si>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</si>
  <si>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</si>
  <si>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</si>
  <si>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</si>
  <si>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</si>
  <si>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</si>
  <si>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</si>
  <si>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</si>
  <si>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</si>
  <si>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</si>
  <si>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</si>
  <si>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</si>
  <si>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</si>
  <si>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</si>
  <si>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</si>
  <si>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</si>
  <si>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</si>
  <si>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</si>
  <si>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</si>
  <si>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</si>
  <si>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</si>
  <si>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</si>
  <si>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</si>
  <si>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</si>
  <si>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</si>
  <si>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</si>
  <si>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</si>
  <si>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</si>
  <si>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</si>
  <si>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</si>
  <si>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</si>
  <si>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</si>
  <si>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</si>
  <si>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</si>
  <si>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</si>
  <si>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</si>
  <si>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</si>
  <si>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</si>
  <si>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</si>
  <si>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</si>
  <si>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</si>
  <si>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</si>
  <si>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</si>
  <si>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</si>
  <si>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</si>
  <si>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</si>
  <si>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</si>
  <si>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</si>
  <si>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</si>
  <si>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</si>
  <si>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</si>
  <si>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</si>
  <si>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</si>
  <si>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</si>
  <si>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</si>
  <si>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</si>
  <si>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</si>
  <si>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</si>
  <si>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</si>
  <si>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</si>
  <si>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</si>
  <si>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</si>
  <si>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</si>
  <si>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</si>
  <si>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</si>
  <si>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</si>
  <si>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</si>
  <si>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</si>
  <si>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</si>
  <si>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</si>
  <si>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</si>
  <si>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</si>
  <si>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</si>
  <si>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</si>
  <si>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</si>
  <si>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</si>
  <si>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</si>
  <si>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</si>
  <si>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</si>
  <si>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</si>
  <si>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</si>
  <si>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</si>
  <si>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</si>
  <si>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</si>
  <si>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</si>
  <si>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</si>
  <si>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</si>
  <si>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</si>
  <si>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</si>
  <si>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</si>
  <si>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</si>
  <si>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</si>
  <si>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</si>
  <si>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</si>
  <si>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</si>
  <si>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</si>
  <si>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</si>
  <si>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</si>
  <si>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</si>
  <si>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</si>
  <si>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</si>
  <si>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</si>
  <si>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</si>
  <si>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</si>
  <si>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</si>
  <si>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</si>
  <si>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</si>
  <si>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</si>
  <si>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</si>
  <si>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</si>
  <si>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</si>
  <si>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</si>
  <si>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</si>
  <si>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</si>
  <si>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</si>
  <si>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</si>
  <si>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</si>
  <si>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</si>
  <si>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</si>
  <si>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</si>
  <si>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</si>
  <si>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</si>
  <si>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</si>
  <si>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</si>
  <si>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</si>
  <si>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</si>
  <si>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</si>
  <si>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</si>
  <si>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</si>
  <si>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</si>
  <si>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</si>
  <si>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</si>
  <si>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</si>
  <si>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</si>
  <si>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</si>
  <si>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</si>
  <si>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</si>
  <si>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</si>
  <si>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</si>
  <si>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</si>
  <si>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</si>
  <si>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</si>
  <si>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</si>
  <si>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</si>
  <si>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</si>
  <si>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</si>
  <si>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</si>
  <si>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</si>
  <si>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</si>
  <si>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</si>
  <si>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</si>
  <si>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</si>
  <si>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</si>
  <si>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</si>
  <si>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</si>
  <si>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</si>
  <si>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</si>
  <si>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</si>
  <si>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</si>
  <si>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</si>
  <si>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</si>
  <si>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</si>
  <si>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</si>
  <si>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</si>
  <si>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</si>
  <si>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</si>
  <si>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</si>
  <si>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</si>
  <si>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</si>
  <si>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</si>
  <si>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</si>
  <si>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</si>
  <si>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</si>
  <si>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</si>
  <si>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</si>
  <si>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</si>
  <si>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</si>
  <si>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</si>
  <si>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</si>
  <si>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</si>
  <si>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</si>
  <si>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</si>
  <si>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</si>
  <si>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</si>
  <si>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</si>
  <si>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</si>
  <si>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</si>
  <si>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</si>
  <si>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</si>
  <si>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</si>
  <si>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</si>
  <si>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</si>
  <si>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</si>
  <si>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</si>
  <si>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</si>
  <si>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</si>
  <si>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</si>
  <si>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</si>
  <si>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</si>
  <si>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</si>
  <si>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</si>
  <si>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</si>
  <si>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</si>
  <si>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</si>
  <si>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</si>
  <si>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</si>
  <si>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</si>
  <si>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</si>
  <si>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</si>
  <si>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</si>
  <si>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</si>
  <si>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</si>
  <si>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</si>
  <si>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</si>
  <si>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</si>
  <si>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</si>
  <si>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</si>
  <si>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</si>
  <si>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</si>
  <si>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</si>
  <si>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</si>
  <si>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</si>
  <si>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</si>
  <si>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</si>
  <si>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</si>
  <si>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</si>
  <si>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</si>
  <si>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</si>
  <si>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</si>
  <si>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</si>
  <si>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</si>
  <si>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</si>
  <si>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</si>
  <si>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</si>
  <si>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</si>
  <si>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</si>
  <si>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</si>
  <si>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</si>
  <si>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</si>
  <si>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</si>
  <si>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</si>
  <si>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</si>
  <si>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</si>
  <si>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</si>
  <si>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</si>
  <si>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</si>
  <si>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</si>
  <si>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</si>
  <si>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</si>
  <si>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</si>
  <si>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</si>
  <si>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</si>
  <si>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</si>
  <si>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</si>
  <si>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</si>
  <si>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</si>
  <si>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</si>
  <si>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</si>
  <si>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</si>
  <si>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</si>
  <si>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</si>
  <si>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</si>
  <si>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</si>
  <si>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</si>
  <si>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</si>
  <si>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</si>
  <si>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</si>
  <si>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</si>
  <si>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</si>
  <si>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</si>
  <si>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</si>
  <si>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</si>
  <si>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</si>
  <si>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</si>
  <si>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</si>
  <si>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</si>
  <si>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</si>
  <si>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</si>
  <si>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</si>
  <si>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</si>
  <si>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</si>
  <si>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</si>
  <si>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</si>
  <si>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</si>
  <si>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</si>
  <si>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</si>
  <si>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</si>
  <si>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</si>
  <si>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</si>
  <si>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</si>
  <si>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</si>
  <si>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</si>
  <si>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</si>
  <si>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</si>
  <si>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</si>
  <si>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</si>
  <si>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</si>
  <si>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</si>
  <si>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</si>
  <si>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</si>
  <si>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</si>
  <si>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</si>
  <si>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</si>
  <si>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</si>
  <si>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</si>
  <si>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</si>
  <si>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</si>
  <si>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</si>
  <si>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</si>
  <si>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</si>
  <si>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</si>
  <si>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</si>
  <si>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</si>
  <si>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</si>
  <si>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</si>
  <si>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</si>
  <si>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</si>
  <si>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</si>
  <si>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</si>
  <si>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</si>
  <si>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</si>
  <si>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</si>
  <si>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</si>
  <si>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</si>
  <si>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</si>
  <si>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</si>
  <si>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</si>
  <si>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</si>
  <si>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</si>
  <si>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</si>
  <si>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</si>
  <si>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</si>
  <si>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</si>
  <si>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</si>
  <si>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</si>
  <si>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</si>
  <si>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</si>
  <si>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</si>
  <si>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</si>
  <si>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</si>
  <si>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</si>
  <si>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</si>
  <si>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</si>
  <si>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</si>
  <si>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</si>
  <si>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</si>
  <si>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</si>
  <si>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</si>
  <si>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</si>
  <si>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</si>
  <si>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</si>
  <si>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</si>
  <si>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</si>
  <si>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</si>
  <si>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</si>
  <si>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</si>
  <si>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</si>
  <si>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</si>
  <si>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</si>
  <si>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</si>
  <si>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</si>
  <si>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</si>
  <si>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</si>
  <si>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</si>
  <si>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</si>
  <si>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</si>
  <si>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</si>
  <si>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</si>
  <si>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</si>
  <si>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</si>
  <si>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</si>
  <si>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</si>
  <si>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</si>
  <si>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</si>
  <si>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</si>
  <si>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</si>
  <si>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</si>
  <si>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</si>
  <si>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</si>
  <si>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</si>
  <si>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</si>
  <si>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</si>
  <si>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</si>
  <si>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</si>
  <si>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</si>
  <si>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</si>
  <si>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</si>
  <si>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</si>
  <si>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</si>
  <si>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</si>
  <si>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</si>
  <si>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</si>
  <si>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</si>
  <si>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</si>
  <si>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</si>
  <si>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</si>
  <si>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</si>
  <si>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</si>
  <si>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</si>
  <si>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</si>
  <si>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</si>
  <si>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</si>
  <si>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</si>
  <si>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</si>
  <si>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</si>
  <si>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</si>
  <si>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</si>
  <si>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</si>
  <si>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</si>
  <si>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</si>
  <si>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</si>
  <si>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</si>
  <si>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</si>
  <si>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</si>
  <si>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</si>
  <si>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</si>
  <si>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</si>
  <si>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</si>
  <si>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</si>
  <si>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</si>
  <si>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</si>
  <si>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</si>
  <si>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</si>
  <si>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</si>
  <si>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</si>
  <si>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</si>
  <si>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</si>
  <si>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</si>
  <si>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</si>
  <si>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</si>
  <si>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</si>
  <si>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</si>
  <si>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</si>
  <si>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</si>
  <si>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</si>
  <si>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</si>
  <si>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</si>
  <si>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</si>
  <si>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</si>
  <si>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</si>
  <si>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</si>
  <si>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</si>
  <si>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</si>
  <si>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</si>
  <si>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</si>
  <si>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</si>
  <si>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</si>
  <si>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</si>
  <si>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</si>
  <si>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</si>
  <si>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</si>
  <si>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</si>
  <si>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</si>
  <si>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</si>
  <si>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</si>
  <si>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</si>
  <si>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</si>
  <si>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</si>
  <si>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</si>
  <si>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</si>
  <si>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</si>
  <si>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</si>
  <si>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</si>
  <si>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</si>
  <si>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</si>
  <si>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</si>
  <si>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</si>
  <si>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</si>
  <si>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</si>
  <si>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</si>
  <si>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</si>
  <si>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</si>
  <si>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</si>
  <si>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</si>
  <si>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</si>
  <si>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</si>
  <si>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</si>
  <si>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</si>
  <si>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</si>
  <si>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</si>
  <si>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</si>
  <si>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</si>
  <si>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</si>
  <si>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</si>
  <si>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</si>
  <si>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</si>
  <si>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</si>
  <si>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</si>
  <si>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</si>
  <si>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</si>
  <si>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</si>
  <si>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</si>
  <si>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</si>
  <si>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</si>
  <si>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</si>
  <si>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</si>
  <si>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</si>
  <si>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</si>
  <si>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</si>
  <si>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</si>
  <si>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</si>
  <si>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</si>
  <si>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</si>
  <si>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</si>
  <si>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</si>
  <si>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</si>
  <si>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</si>
  <si>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</si>
  <si>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</si>
  <si>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</si>
  <si>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</si>
  <si>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</si>
  <si>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</si>
  <si>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</si>
  <si>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</si>
  <si>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</si>
  <si>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</si>
  <si>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</si>
  <si>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</si>
  <si>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</si>
  <si>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</si>
  <si>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</si>
  <si>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</si>
  <si>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</si>
  <si>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</si>
  <si>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</si>
  <si>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</si>
  <si>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</si>
  <si>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</si>
  <si>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</si>
  <si>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</si>
  <si>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</si>
  <si>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</si>
  <si>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</si>
  <si>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</si>
  <si>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</si>
  <si>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</si>
  <si>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</si>
  <si>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</si>
  <si>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</si>
  <si>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</si>
  <si>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</si>
  <si>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</si>
  <si>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</si>
  <si>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</si>
  <si>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</si>
  <si>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</si>
  <si>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</si>
  <si>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</si>
  <si>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</si>
  <si>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</si>
  <si>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</si>
  <si>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</si>
  <si>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</si>
  <si>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</si>
  <si>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</si>
  <si>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</si>
  <si>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</si>
  <si>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</si>
  <si>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</si>
  <si>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</si>
  <si>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</si>
  <si>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</si>
  <si>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</si>
  <si>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</si>
  <si>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</si>
  <si>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</si>
  <si>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</si>
  <si>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</si>
  <si>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</si>
  <si>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</si>
  <si>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</si>
  <si>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</si>
  <si>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</si>
  <si>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</si>
  <si>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</si>
  <si>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</si>
  <si>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</si>
  <si>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</si>
  <si>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</si>
  <si>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</si>
  <si>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</si>
  <si>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</si>
  <si>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</si>
  <si>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</si>
  <si>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</si>
  <si>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</si>
  <si>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</si>
  <si>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</si>
  <si>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</si>
  <si>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</si>
  <si>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</si>
  <si>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</si>
  <si>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</si>
  <si>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</si>
  <si>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</si>
  <si>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</si>
  <si>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</si>
  <si>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</si>
  <si>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</si>
  <si>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</si>
  <si>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</si>
  <si>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</si>
  <si>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</si>
  <si>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</si>
  <si>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</si>
  <si>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</si>
  <si>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</si>
  <si>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</si>
  <si>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</si>
  <si>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</si>
  <si>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</si>
  <si>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</si>
  <si>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</si>
  <si>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</si>
  <si>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</si>
  <si>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</si>
  <si>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</si>
  <si>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</si>
  <si>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</si>
  <si>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</si>
  <si>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</si>
  <si>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</si>
  <si>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</si>
  <si>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</si>
  <si>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</si>
  <si>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</si>
  <si>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</si>
  <si>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</si>
  <si>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</si>
  <si>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</si>
  <si>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</si>
  <si>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</si>
  <si>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</si>
  <si>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</si>
  <si>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</si>
  <si>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</si>
  <si>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</si>
  <si>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</si>
  <si>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</si>
  <si>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</si>
  <si>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</si>
  <si>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</si>
  <si>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</si>
  <si>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</si>
  <si>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</si>
  <si>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</si>
  <si>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</si>
  <si>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</si>
  <si>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</si>
  <si>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</si>
  <si>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</si>
  <si>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</si>
  <si>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</si>
  <si>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</si>
  <si>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</si>
  <si>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</si>
  <si>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</si>
  <si>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</si>
  <si>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</si>
  <si>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</si>
  <si>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</si>
  <si>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</si>
  <si>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</si>
  <si>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</si>
  <si>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</si>
  <si>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</si>
  <si>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</si>
  <si>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</si>
  <si>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</si>
  <si>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</si>
  <si>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</si>
  <si>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</si>
  <si>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</si>
  <si>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</si>
  <si>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</si>
  <si>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</si>
  <si>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</si>
  <si>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</si>
  <si>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</si>
  <si>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</si>
  <si>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</si>
  <si>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</si>
  <si>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</si>
  <si>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</si>
  <si>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</si>
  <si>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</si>
  <si>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</si>
  <si>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</si>
  <si>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</si>
  <si>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</si>
  <si>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</si>
  <si>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</si>
  <si>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</si>
  <si>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</si>
  <si>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</si>
  <si>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</si>
  <si>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</si>
  <si>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</si>
  <si>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</si>
  <si>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</si>
  <si>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</si>
  <si>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</si>
  <si>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</si>
  <si>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</si>
  <si>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</si>
  <si>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</si>
  <si>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</si>
  <si>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</si>
  <si>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</si>
  <si>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</si>
  <si>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</si>
  <si>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</si>
  <si>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</si>
  <si>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</si>
  <si>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</si>
  <si>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</si>
  <si>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</si>
  <si>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</si>
  <si>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</si>
  <si>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</si>
  <si>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</si>
  <si>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</si>
  <si>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</si>
  <si>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</si>
  <si>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</si>
  <si>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</si>
  <si>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</si>
  <si>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</si>
  <si>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</si>
  <si>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</si>
  <si>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</si>
  <si>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</si>
  <si>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</si>
  <si>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</si>
  <si>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</si>
  <si>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</si>
  <si>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</si>
  <si>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</si>
  <si>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</si>
  <si>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</si>
  <si>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</si>
  <si>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</si>
  <si>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</si>
  <si>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</si>
  <si>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</si>
  <si>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</si>
  <si>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</si>
  <si>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</si>
  <si>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</si>
  <si>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</si>
  <si>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</si>
  <si>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</si>
  <si>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</si>
  <si>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</si>
  <si>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</si>
  <si>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</si>
  <si>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</si>
  <si>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</si>
  <si>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</si>
  <si>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</si>
  <si>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</si>
  <si>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</si>
  <si>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</si>
  <si>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</si>
  <si>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</si>
  <si>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</si>
  <si>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</si>
  <si>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</si>
  <si>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</si>
  <si>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</si>
  <si>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</si>
  <si>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</si>
  <si>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</si>
  <si>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</si>
  <si>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</si>
  <si>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</si>
  <si>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</si>
  <si>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</si>
  <si>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</si>
  <si>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</si>
  <si>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</si>
  <si>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</si>
  <si>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</si>
  <si>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</si>
  <si>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</si>
  <si>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</si>
  <si>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</si>
  <si>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</si>
  <si>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</si>
  <si>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</si>
  <si>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</si>
  <si>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</si>
  <si>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</si>
  <si>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</si>
  <si>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</si>
  <si>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</si>
  <si>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</si>
  <si>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</si>
  <si>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</si>
  <si>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</si>
  <si>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</si>
  <si>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</si>
  <si>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</si>
  <si>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</si>
  <si>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</si>
  <si>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</si>
  <si>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</si>
  <si>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</si>
  <si>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</si>
  <si>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</si>
  <si>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</si>
  <si>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</si>
  <si>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</si>
  <si>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</si>
  <si>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</si>
  <si>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</si>
  <si>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</si>
  <si>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</si>
  <si>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</si>
  <si>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</si>
  <si>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</si>
  <si>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</si>
  <si>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</si>
  <si>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</si>
  <si>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</si>
  <si>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</si>
  <si>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</si>
  <si>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</si>
  <si>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</si>
  <si>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</si>
  <si>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</si>
  <si>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</si>
  <si>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</si>
  <si>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</si>
  <si>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</si>
  <si>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</si>
  <si>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</si>
  <si>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</si>
  <si>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</si>
  <si>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</si>
  <si>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</si>
  <si>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</si>
  <si>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</si>
  <si>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</si>
  <si>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</si>
  <si>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</si>
  <si>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</si>
  <si>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</si>
  <si>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</si>
  <si>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</si>
  <si>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</si>
  <si>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</si>
  <si>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</si>
  <si>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</si>
  <si>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</si>
  <si>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</si>
  <si>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</si>
  <si>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</si>
  <si>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</si>
  <si>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</si>
  <si>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</si>
  <si>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</si>
  <si>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</si>
  <si>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</si>
  <si>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</si>
  <si>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</si>
  <si>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</si>
  <si>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</si>
  <si>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</si>
  <si>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</si>
  <si>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</si>
  <si>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</si>
  <si>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</si>
  <si>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</si>
  <si>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</si>
  <si>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</si>
  <si>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</si>
  <si>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</si>
  <si>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</si>
  <si>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</si>
  <si>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</si>
  <si>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</si>
  <si>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</si>
  <si>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</si>
  <si>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</si>
  <si>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</si>
  <si>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</si>
  <si>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</si>
  <si>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</si>
  <si>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</si>
  <si>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</si>
  <si>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</si>
  <si>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</si>
  <si>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</si>
  <si>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</si>
  <si>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</si>
  <si>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</si>
  <si>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</si>
  <si>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</si>
  <si>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</si>
  <si>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</si>
  <si>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</si>
  <si>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</si>
  <si>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</si>
  <si>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</si>
  <si>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</si>
  <si>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</si>
  <si>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</si>
  <si>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</si>
  <si>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</si>
  <si>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</si>
  <si>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</si>
  <si>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</si>
  <si>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</si>
  <si>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</si>
  <si>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</si>
  <si>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</si>
  <si>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</si>
  <si>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</si>
  <si>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</si>
  <si>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</si>
  <si>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</si>
  <si>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</si>
  <si>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</si>
  <si>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</si>
  <si>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</si>
  <si>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</si>
  <si>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</si>
  <si>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</si>
  <si>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</si>
  <si>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</si>
  <si>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</si>
  <si>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</si>
  <si>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</si>
  <si>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</si>
  <si>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</si>
  <si>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</si>
  <si>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</si>
  <si>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</si>
  <si>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</si>
  <si>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</si>
  <si>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</si>
  <si>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</si>
  <si>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</si>
  <si>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</si>
  <si>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</si>
  <si>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</si>
  <si>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</si>
  <si>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</si>
  <si>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</si>
  <si>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</si>
  <si>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</si>
  <si>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</si>
  <si>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</si>
  <si>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</si>
  <si>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</si>
  <si>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</si>
  <si>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</si>
  <si>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</si>
  <si>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</si>
  <si>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</si>
  <si>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</si>
  <si>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</si>
  <si>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</si>
  <si>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</si>
  <si>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</si>
  <si>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</si>
  <si>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</si>
  <si>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</si>
  <si>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</si>
  <si>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</si>
  <si>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</si>
  <si>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</si>
  <si>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</si>
  <si>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</si>
  <si>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</si>
  <si>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</si>
  <si>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</si>
  <si>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</si>
  <si>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</si>
  <si>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</si>
  <si>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</si>
  <si>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</si>
  <si>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</si>
  <si>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</si>
  <si>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</si>
  <si>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</si>
  <si>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</si>
  <si>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</si>
  <si>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</si>
  <si>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</si>
  <si>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</si>
  <si>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</si>
  <si>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</si>
  <si>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</si>
  <si>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</si>
  <si>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</si>
  <si>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</si>
  <si>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</si>
  <si>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</si>
  <si>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</si>
  <si>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</si>
  <si>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</si>
  <si>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</si>
  <si>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</si>
  <si>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</si>
  <si>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</si>
  <si>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</si>
  <si>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</si>
  <si>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</si>
  <si>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</si>
  <si>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</si>
  <si>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</si>
  <si>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</si>
  <si>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</si>
  <si>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</si>
  <si>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</si>
  <si>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</si>
  <si>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</si>
  <si>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</si>
  <si>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</si>
  <si>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</si>
  <si>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</si>
  <si>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</si>
  <si>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</si>
  <si>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</si>
  <si>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</si>
  <si>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</si>
  <si>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</si>
  <si>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</si>
  <si>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</si>
  <si>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</si>
  <si>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</si>
  <si>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</si>
  <si>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</si>
  <si>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</si>
  <si>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</si>
  <si>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</si>
  <si>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</si>
  <si>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</si>
  <si>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</si>
  <si>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</si>
  <si>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</si>
  <si>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</si>
  <si>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</si>
  <si>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</si>
  <si>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</si>
  <si>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</si>
  <si>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</si>
  <si>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</si>
  <si>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</si>
  <si>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</si>
  <si>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</si>
  <si>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</si>
  <si>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</si>
  <si>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</si>
  <si>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</si>
  <si>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</si>
  <si>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</si>
  <si>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</si>
  <si>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</si>
  <si>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</si>
  <si>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</si>
  <si>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</si>
  <si>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</si>
  <si>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</si>
  <si>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</si>
  <si>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</si>
  <si>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</si>
  <si>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</si>
  <si>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</si>
  <si>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</si>
  <si>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</si>
  <si>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</si>
  <si>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</si>
  <si>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</si>
  <si>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</si>
  <si>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</si>
  <si>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</si>
  <si>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</si>
  <si>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</si>
  <si>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</si>
  <si>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</si>
  <si>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</si>
  <si>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</si>
  <si>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</si>
  <si>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</si>
  <si>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</si>
  <si>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</si>
  <si>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</si>
  <si>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</si>
  <si>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</si>
  <si>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</si>
  <si>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</si>
  <si>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</si>
  <si>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</si>
  <si>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</si>
  <si>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</si>
  <si>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</si>
  <si>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</si>
  <si>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</si>
  <si>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</si>
  <si>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</si>
  <si>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</si>
  <si>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</si>
  <si>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</si>
  <si>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</si>
  <si>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</si>
  <si>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</si>
  <si>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</si>
  <si>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</si>
  <si>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</si>
  <si>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</si>
  <si>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</si>
  <si>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</si>
  <si>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</si>
  <si>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</si>
  <si>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</si>
  <si>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</si>
  <si>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</si>
  <si>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</si>
  <si>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</si>
  <si>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</si>
  <si>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</si>
  <si>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</si>
  <si>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</si>
  <si>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</si>
  <si>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</si>
  <si>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</si>
  <si>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</si>
  <si>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</si>
  <si>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</si>
  <si>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</si>
  <si>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</si>
  <si>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</si>
  <si>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</si>
  <si>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</si>
  <si>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</si>
  <si>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</si>
  <si>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</si>
  <si>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</si>
  <si>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</si>
  <si>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</si>
  <si>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</si>
  <si>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</si>
  <si>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</si>
  <si>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</si>
  <si>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</si>
  <si>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</si>
  <si>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</si>
  <si>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</si>
  <si>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</si>
  <si>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</si>
  <si>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</si>
  <si>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</si>
  <si>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</si>
  <si>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</si>
  <si>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</si>
  <si>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</si>
  <si>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</si>
  <si>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</si>
  <si>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</si>
  <si>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</si>
  <si>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</si>
  <si>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</si>
  <si>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</si>
  <si>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</si>
  <si>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</si>
  <si>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</si>
  <si>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</si>
  <si>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</si>
  <si>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</si>
  <si>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</si>
  <si>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</si>
  <si>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</si>
  <si>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</si>
  <si>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</si>
  <si>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</si>
  <si>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</si>
  <si>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</si>
  <si>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</si>
  <si>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</si>
  <si>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</si>
  <si>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</si>
  <si>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</si>
  <si>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</si>
  <si>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</si>
  <si>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</si>
  <si>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</si>
  <si>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</si>
  <si>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</si>
  <si>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</si>
  <si>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</si>
  <si>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</si>
  <si>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</si>
  <si>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</si>
  <si>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</si>
  <si>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</si>
  <si>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</si>
  <si>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</si>
  <si>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</si>
  <si>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</si>
  <si>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</si>
  <si>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</si>
  <si>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</si>
  <si>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</si>
  <si>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</si>
  <si>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</si>
  <si>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</si>
  <si>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</si>
  <si>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</si>
  <si>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</si>
  <si>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</si>
  <si>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</si>
  <si>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</si>
  <si>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</si>
  <si>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</si>
  <si>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</si>
  <si>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</si>
  <si>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</si>
  <si>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</si>
  <si>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</si>
  <si>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</si>
  <si>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</si>
  <si>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</si>
  <si>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</si>
  <si>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</si>
  <si>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</si>
  <si>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</si>
  <si>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</si>
  <si>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</si>
  <si>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</si>
  <si>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</si>
  <si>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</si>
  <si>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</si>
  <si>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</si>
  <si>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</si>
  <si>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</si>
  <si>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</si>
  <si>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</si>
  <si>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</si>
  <si>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</si>
  <si>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</si>
  <si>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</si>
  <si>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</si>
  <si>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</si>
  <si>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</si>
  <si>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</si>
  <si>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</si>
  <si>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</si>
  <si>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</si>
  <si>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</si>
  <si>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</si>
  <si>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</si>
  <si>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</si>
  <si>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</si>
  <si>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</si>
  <si>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</si>
  <si>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</si>
  <si>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</si>
  <si>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</si>
  <si>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</si>
  <si>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</si>
  <si>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</si>
  <si>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</si>
  <si>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</si>
  <si>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</si>
  <si>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</si>
  <si>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</si>
  <si>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</si>
  <si>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</si>
  <si>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</si>
  <si>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</si>
  <si>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</si>
  <si>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</si>
  <si>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</si>
  <si>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</si>
  <si>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</si>
  <si>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</si>
  <si>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</si>
  <si>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</si>
  <si>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</si>
  <si>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</si>
  <si>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</si>
  <si>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</si>
  <si>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</si>
  <si>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</si>
  <si>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</si>
  <si>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</si>
  <si>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</si>
  <si>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</si>
  <si>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</si>
  <si>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</si>
  <si>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</si>
  <si>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</si>
  <si>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</si>
  <si>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</si>
  <si>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</si>
  <si>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</si>
  <si>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</si>
  <si>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</si>
  <si>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</si>
  <si>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</si>
  <si>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</si>
  <si>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</si>
  <si>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</si>
  <si>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</si>
  <si>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</si>
  <si>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</si>
  <si>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</si>
  <si>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</si>
  <si>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</si>
  <si>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</si>
  <si>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</si>
  <si>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</si>
  <si>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</si>
  <si>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</si>
  <si>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</si>
  <si>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</si>
  <si>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</si>
  <si>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</si>
  <si>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</si>
  <si>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</si>
  <si>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</si>
  <si>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</si>
  <si>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</si>
  <si>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</si>
  <si>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</si>
  <si>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</si>
  <si>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</si>
  <si>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</si>
  <si>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</si>
  <si>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</si>
  <si>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</si>
  <si>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</si>
  <si>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</si>
  <si>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</si>
  <si>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</si>
  <si>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</si>
  <si>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</si>
  <si>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</si>
  <si>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</si>
  <si>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</si>
  <si>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</si>
  <si>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</si>
  <si>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</si>
  <si>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</si>
  <si>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</si>
  <si>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</si>
  <si>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</si>
  <si>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</si>
  <si>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</si>
  <si>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</si>
  <si>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</si>
  <si>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</si>
  <si>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</si>
  <si>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</si>
  <si>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</si>
  <si>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</si>
  <si>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</si>
  <si>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</si>
  <si>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</si>
  <si>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</si>
  <si>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</si>
  <si>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</si>
  <si>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</si>
  <si>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</si>
  <si>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</si>
  <si>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</si>
  <si>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</si>
  <si>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</si>
  <si>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</si>
  <si>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</si>
  <si>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</si>
  <si>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</si>
  <si>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</si>
  <si>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</si>
  <si>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</si>
  <si>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</si>
  <si>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</si>
  <si>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</si>
  <si>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</si>
  <si>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</si>
  <si>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</si>
  <si>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</si>
  <si>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</si>
  <si>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</si>
  <si>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</si>
  <si>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</si>
  <si>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</si>
  <si>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</si>
  <si>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</si>
  <si>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</si>
  <si>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</si>
  <si>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</si>
  <si>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</si>
  <si>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</si>
  <si>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</si>
  <si>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</si>
  <si>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</si>
  <si>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</si>
  <si>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</si>
  <si>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</si>
  <si>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</si>
  <si>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</si>
  <si>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</si>
  <si>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</si>
  <si>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</si>
  <si>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</si>
  <si>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</si>
  <si>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</si>
  <si>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</si>
  <si>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</si>
  <si>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</si>
  <si>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</si>
  <si>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</si>
  <si>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</si>
  <si>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</si>
  <si>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</si>
  <si>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</si>
  <si>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</si>
  <si>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</si>
  <si>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</si>
  <si>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</si>
  <si>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</si>
  <si>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</si>
  <si>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</si>
  <si>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</si>
  <si>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</si>
  <si>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</si>
  <si>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</si>
  <si>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</si>
  <si>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</si>
  <si>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</si>
  <si>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</si>
  <si>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</si>
  <si>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</si>
  <si>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</si>
  <si>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</si>
  <si>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</si>
  <si>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</si>
  <si>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</si>
  <si>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</si>
  <si>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</si>
  <si>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</si>
  <si>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</si>
  <si>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</si>
  <si>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</si>
  <si>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</si>
  <si>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</si>
  <si>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</si>
  <si>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</si>
  <si>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</si>
  <si>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</si>
  <si>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</si>
  <si>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</si>
  <si>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</si>
  <si>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</si>
  <si>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</si>
  <si>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</si>
  <si>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</si>
  <si>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</si>
  <si>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</si>
  <si>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</si>
  <si>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</si>
  <si>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</si>
  <si>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</si>
  <si>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</si>
  <si>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</si>
  <si>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</si>
  <si>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</si>
  <si>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</si>
  <si>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</si>
  <si>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</si>
  <si>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</si>
  <si>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</si>
  <si>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</si>
  <si>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</si>
  <si>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</si>
  <si>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</si>
  <si>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</si>
  <si>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</si>
  <si>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</si>
  <si>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</si>
  <si>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</si>
  <si>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</si>
  <si>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</si>
  <si>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</si>
  <si>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</si>
  <si>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</si>
  <si>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</si>
  <si>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</si>
  <si>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</si>
  <si>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</si>
  <si>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</si>
  <si>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</si>
  <si>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</si>
  <si>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</si>
  <si>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</si>
  <si>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</si>
  <si>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</si>
  <si>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</si>
  <si>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</si>
  <si>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</si>
  <si>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</si>
  <si>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</si>
  <si>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</si>
  <si>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</si>
  <si>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</si>
  <si>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</si>
  <si>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</si>
  <si>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</si>
  <si>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</si>
  <si>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</si>
  <si>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</si>
  <si>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</si>
  <si>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</si>
  <si>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</si>
  <si>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</si>
  <si>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</si>
  <si>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</si>
  <si>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</si>
  <si>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</si>
  <si>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</si>
  <si>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</si>
  <si>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</si>
  <si>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</si>
  <si>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</si>
  <si>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</si>
  <si>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</si>
  <si>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</si>
  <si>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</si>
  <si>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</si>
  <si>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</si>
  <si>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</si>
  <si>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</si>
  <si>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</si>
  <si>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</si>
  <si>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</si>
  <si>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</si>
  <si>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</si>
  <si>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</si>
  <si>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</si>
  <si>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</si>
  <si>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</si>
  <si>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</si>
  <si>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</si>
  <si>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</si>
  <si>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</si>
  <si>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</si>
  <si>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</si>
  <si>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</si>
  <si>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</si>
  <si>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</si>
  <si>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</si>
  <si>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</si>
  <si>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</si>
  <si>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</si>
  <si>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</si>
  <si>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</si>
  <si>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</si>
  <si>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</si>
  <si>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</si>
  <si>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</si>
  <si>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</si>
  <si>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</si>
  <si>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</si>
  <si>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</si>
  <si>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</si>
  <si>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</si>
  <si>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</si>
  <si>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</si>
  <si>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</si>
  <si>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</si>
  <si>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</si>
  <si>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</si>
  <si>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</si>
  <si>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</si>
  <si>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</si>
  <si>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</si>
  <si>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</si>
  <si>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</si>
  <si>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</si>
  <si>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</si>
  <si>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</si>
  <si>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</si>
  <si>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</si>
  <si>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</si>
  <si>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</si>
  <si>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</si>
  <si>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</si>
  <si>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</si>
  <si>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</si>
  <si>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</si>
  <si>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</si>
  <si>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</si>
  <si>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</si>
  <si>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</si>
  <si>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</si>
  <si>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</si>
  <si>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</si>
  <si>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</si>
  <si>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</si>
  <si>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</si>
  <si>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</si>
  <si>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</si>
  <si>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</si>
  <si>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</si>
  <si>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</si>
  <si>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</si>
  <si>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</si>
  <si>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</si>
  <si>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</si>
  <si>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</si>
  <si>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</si>
  <si>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</si>
  <si>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</si>
  <si>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</si>
  <si>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</si>
  <si>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</si>
  <si>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</si>
  <si>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</si>
  <si>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</si>
  <si>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</si>
  <si>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</si>
  <si>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</si>
  <si>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</si>
  <si>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</si>
  <si>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</si>
  <si>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</si>
  <si>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</si>
  <si>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</si>
  <si>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</si>
  <si>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</si>
  <si>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</si>
  <si>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</si>
  <si>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</si>
  <si>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</si>
  <si>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</si>
  <si>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</si>
  <si>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</si>
  <si>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</si>
  <si>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</si>
  <si>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</si>
  <si>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</si>
  <si>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</si>
  <si>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</si>
  <si>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</si>
  <si>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</si>
  <si>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</si>
  <si>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</si>
  <si>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</si>
  <si>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</si>
  <si>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</si>
  <si>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</si>
  <si>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</si>
  <si>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</si>
  <si>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</si>
  <si>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</si>
  <si>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</si>
  <si>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</si>
  <si>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</si>
  <si>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</si>
  <si>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</si>
  <si>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</si>
  <si>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</si>
  <si>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</si>
  <si>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</si>
  <si>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</si>
  <si>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</si>
  <si>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</si>
  <si>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</si>
  <si>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</si>
  <si>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</si>
  <si>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</si>
  <si>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</si>
  <si>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</si>
  <si>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</si>
  <si>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</si>
  <si>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</si>
  <si>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</si>
  <si>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</si>
  <si>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</si>
  <si>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</si>
  <si>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</si>
  <si>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</si>
  <si>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</si>
  <si>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</si>
  <si>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</si>
  <si>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</si>
  <si>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</si>
  <si>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</si>
  <si>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</si>
  <si>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</si>
  <si>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</si>
  <si>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</si>
  <si>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</si>
  <si>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</si>
  <si>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</si>
  <si>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</si>
  <si>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</si>
  <si>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</si>
  <si>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</si>
  <si>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</si>
  <si>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</si>
  <si>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</si>
  <si>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</si>
  <si>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</si>
  <si>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</si>
  <si>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</si>
  <si>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</si>
  <si>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</si>
  <si>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</si>
  <si>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</si>
  <si>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</si>
  <si>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</si>
  <si>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</si>
  <si>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</si>
  <si>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</si>
  <si>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</si>
  <si>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</si>
  <si>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</si>
  <si>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</si>
  <si>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</si>
  <si>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</si>
  <si>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</si>
  <si>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</si>
  <si>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</si>
  <si>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</si>
  <si>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</si>
  <si>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</si>
  <si>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</si>
  <si>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</si>
  <si>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</si>
  <si>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</si>
  <si>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</si>
  <si>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</si>
  <si>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</si>
  <si>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</si>
  <si>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</si>
  <si>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</si>
  <si>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</si>
  <si>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</si>
  <si>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</si>
  <si>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</si>
  <si>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</si>
  <si>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</si>
  <si>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</si>
  <si>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</si>
  <si>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</si>
  <si>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</si>
  <si>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</si>
  <si>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</si>
  <si>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</si>
  <si>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</si>
  <si>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</si>
  <si>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</si>
  <si>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</si>
  <si>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</si>
  <si>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</si>
  <si>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</si>
  <si>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</si>
  <si>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</si>
  <si>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</si>
  <si>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</si>
  <si>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</si>
  <si>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</si>
  <si>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</si>
  <si>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</si>
  <si>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</si>
  <si>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</si>
  <si>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</si>
  <si>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</si>
  <si>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</si>
  <si>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</si>
  <si>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</si>
  <si>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</si>
  <si>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</si>
  <si>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</si>
  <si>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</si>
  <si>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</si>
  <si>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</si>
  <si>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</si>
  <si>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</si>
  <si>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</si>
  <si>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</si>
  <si>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</si>
  <si>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</si>
  <si>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</si>
  <si>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</si>
  <si>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</si>
  <si>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</si>
  <si>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</si>
  <si>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</si>
  <si>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</si>
  <si>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</si>
  <si>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</si>
  <si>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</si>
  <si>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</si>
  <si>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</si>
  <si>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</si>
  <si>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</si>
  <si>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</si>
  <si>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</si>
  <si>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</si>
  <si>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</si>
  <si>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</si>
  <si>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</si>
  <si>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</si>
  <si>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</si>
  <si>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</si>
  <si>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</si>
  <si>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</si>
  <si>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</si>
  <si>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</si>
  <si>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</si>
  <si>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</si>
  <si>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</si>
  <si>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</si>
  <si>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</si>
  <si>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</si>
  <si>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</si>
  <si>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</si>
  <si>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</si>
  <si>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</si>
  <si>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</si>
  <si>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</si>
  <si>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</si>
  <si>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</si>
  <si>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</si>
  <si>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</si>
  <si>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</si>
  <si>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</si>
  <si>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</si>
  <si>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</si>
  <si>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</si>
  <si>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</si>
  <si>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</si>
  <si>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</si>
  <si>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</si>
  <si>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</si>
  <si>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</si>
  <si>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</si>
  <si>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</si>
  <si>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</si>
  <si>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</si>
  <si>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</si>
  <si>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</si>
  <si>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</si>
  <si>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</si>
  <si>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</si>
  <si>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</si>
  <si>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</si>
  <si>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</si>
  <si>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</si>
  <si>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</si>
  <si>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</si>
  <si>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</si>
  <si>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</si>
  <si>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</si>
  <si>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</si>
  <si>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</si>
  <si>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</si>
  <si>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</si>
  <si>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</si>
  <si>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</si>
  <si>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</si>
  <si>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</si>
  <si>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</si>
  <si>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</si>
  <si>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</si>
  <si>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</si>
  <si>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</si>
  <si>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</si>
  <si>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</si>
  <si>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</si>
  <si>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</si>
  <si>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</si>
  <si>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</si>
  <si>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</si>
  <si>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</si>
  <si>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</si>
  <si>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</si>
  <si>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</si>
  <si>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</si>
  <si>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</si>
  <si>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</si>
  <si>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</si>
  <si>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</si>
  <si>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</si>
  <si>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</si>
  <si>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</si>
  <si>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</si>
  <si>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</si>
  <si>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</si>
  <si>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</si>
  <si>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</si>
  <si>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</si>
  <si>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</si>
  <si>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</si>
  <si>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</si>
  <si>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</si>
  <si>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</si>
  <si>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</si>
  <si>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</si>
  <si>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</si>
  <si>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</si>
  <si>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</si>
  <si>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</si>
  <si>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</si>
  <si>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</si>
  <si>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</si>
  <si>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</si>
  <si>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</si>
  <si>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</si>
  <si>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</si>
  <si>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</si>
  <si>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</si>
  <si>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</si>
  <si>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</si>
  <si>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</si>
  <si>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</si>
  <si>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</si>
  <si>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</si>
  <si>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</si>
  <si>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</si>
  <si>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</si>
  <si>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</si>
  <si>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</si>
  <si>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</si>
  <si>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</si>
  <si>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</si>
  <si>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</si>
  <si>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</si>
  <si>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</si>
  <si>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</si>
  <si>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</si>
  <si>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</si>
  <si>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</si>
  <si>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</si>
  <si>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</si>
  <si>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</si>
  <si>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</si>
  <si>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</si>
  <si>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</si>
  <si>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</si>
  <si>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</si>
  <si>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</si>
  <si>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</si>
  <si>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</si>
  <si>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</si>
  <si>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</si>
  <si>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</si>
  <si>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</si>
  <si>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</si>
  <si>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</si>
  <si>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</si>
  <si>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</si>
  <si>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</si>
  <si>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</si>
  <si>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</si>
  <si>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</si>
  <si>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</si>
  <si>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</si>
  <si>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</si>
  <si>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</si>
  <si>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</si>
  <si>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</si>
  <si>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</si>
  <si>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</si>
  <si>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</si>
  <si>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</si>
  <si>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</si>
  <si>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</si>
  <si>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</si>
  <si>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</si>
  <si>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</si>
  <si>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</si>
  <si>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</si>
  <si>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</si>
  <si>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</si>
  <si>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</si>
  <si>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</si>
  <si>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</si>
  <si>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</si>
  <si>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</si>
  <si>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</si>
  <si>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</si>
  <si>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</si>
  <si>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</si>
  <si>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</si>
  <si>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</si>
  <si>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</si>
  <si>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</si>
  <si>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</si>
  <si>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</si>
  <si>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</si>
  <si>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</si>
  <si>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</si>
  <si>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</si>
  <si>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</si>
  <si>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</si>
  <si>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</si>
  <si>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</si>
  <si>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</si>
  <si>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</si>
  <si>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</si>
  <si>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</si>
  <si>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</si>
  <si>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</si>
  <si>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</si>
  <si>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</si>
  <si>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</si>
  <si>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</si>
  <si>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</si>
  <si>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</si>
  <si>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</si>
  <si>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</si>
  <si>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</si>
  <si>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</si>
  <si>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</si>
  <si>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</si>
  <si>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</si>
  <si>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</si>
  <si>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</si>
  <si>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</si>
  <si>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</si>
  <si>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</si>
  <si>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</si>
  <si>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</si>
  <si>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</si>
  <si>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</si>
  <si>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</si>
  <si>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</si>
  <si>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</si>
  <si>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</si>
  <si>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</si>
  <si>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</si>
  <si>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</si>
  <si>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</si>
  <si>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</si>
  <si>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</si>
  <si>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</si>
  <si>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</si>
  <si>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</si>
  <si>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</si>
  <si>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</si>
  <si>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</si>
  <si>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</si>
  <si>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</si>
  <si>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</si>
  <si>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</si>
  <si>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</si>
  <si>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</si>
  <si>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</si>
  <si>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</si>
  <si>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</si>
  <si>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</si>
  <si>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</si>
  <si>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</si>
  <si>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</si>
  <si>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</si>
  <si>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</si>
  <si>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</si>
  <si>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</si>
  <si>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</si>
  <si>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</si>
  <si>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</si>
  <si>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</si>
  <si>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</si>
  <si>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</si>
  <si>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</si>
  <si>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</si>
  <si>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</si>
  <si>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</si>
  <si>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</si>
  <si>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</si>
  <si>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</si>
  <si>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</si>
  <si>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</si>
  <si>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</si>
  <si>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</si>
  <si>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</si>
  <si>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</si>
  <si>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</si>
  <si>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</si>
  <si>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</si>
  <si>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</si>
  <si>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</si>
  <si>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</si>
  <si>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</si>
  <si>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</si>
  <si>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</si>
  <si>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</si>
  <si>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</si>
  <si>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</si>
  <si>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</si>
  <si>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</si>
  <si>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</si>
  <si>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</si>
  <si>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</si>
  <si>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</si>
  <si>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</si>
  <si>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</si>
  <si>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</si>
  <si>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</si>
  <si>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</si>
  <si>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</si>
  <si>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</si>
  <si>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</si>
  <si>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</si>
  <si>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</si>
  <si>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</si>
  <si>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</si>
  <si>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</si>
  <si>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</si>
  <si>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</si>
  <si>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</si>
  <si>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</si>
  <si>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</si>
  <si>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</si>
  <si>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</si>
  <si>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</si>
  <si>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</si>
  <si>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</si>
  <si>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</si>
  <si>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</si>
  <si>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</si>
  <si>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</si>
  <si>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</si>
  <si>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</si>
  <si>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</si>
  <si>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</si>
  <si>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</si>
  <si>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</si>
  <si>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</si>
  <si>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</si>
  <si>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</si>
  <si>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</si>
  <si>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</si>
  <si>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</si>
  <si>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</si>
  <si>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</si>
  <si>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</si>
  <si>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</si>
  <si>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</si>
  <si>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</si>
  <si>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</si>
  <si>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</si>
  <si>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</si>
  <si>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</si>
  <si>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</si>
  <si>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</si>
  <si>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</si>
  <si>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</si>
  <si>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</si>
  <si>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</si>
  <si>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</si>
  <si>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</si>
  <si>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</si>
  <si>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</si>
  <si>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</si>
  <si>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</si>
  <si>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</si>
  <si>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</si>
  <si>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</si>
  <si>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</si>
  <si>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</si>
  <si>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</si>
  <si>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</si>
  <si>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</si>
  <si>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</si>
  <si>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</si>
  <si>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</si>
  <si>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</si>
  <si>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</si>
  <si>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</si>
  <si>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</si>
  <si>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</si>
  <si>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</si>
  <si>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</si>
  <si>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</si>
  <si>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</si>
  <si>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</si>
  <si>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</si>
  <si>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</si>
  <si>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</si>
  <si>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</si>
  <si>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</si>
  <si>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</si>
  <si>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</si>
  <si>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</si>
  <si>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</si>
  <si>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</si>
  <si>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</si>
  <si>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</si>
  <si>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</si>
  <si>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</si>
  <si>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</si>
  <si>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</si>
  <si>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</si>
  <si>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</si>
  <si>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</si>
  <si>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</si>
  <si>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</si>
  <si>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</si>
  <si>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</si>
  <si>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</si>
  <si>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</si>
  <si>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</si>
  <si>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</si>
  <si>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</si>
  <si>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</si>
  <si>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</si>
  <si>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</si>
  <si>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</si>
  <si>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</si>
  <si>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</si>
  <si>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</si>
  <si>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</si>
  <si>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</si>
  <si>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</si>
  <si>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</si>
  <si>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</si>
  <si>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</si>
  <si>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</si>
  <si>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</si>
  <si>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</si>
  <si>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</si>
  <si>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</si>
  <si>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</si>
  <si>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</si>
  <si>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</si>
  <si>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</si>
  <si>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</si>
  <si>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</si>
  <si>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</si>
  <si>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</si>
  <si>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</si>
  <si>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</si>
  <si>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</si>
  <si>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</si>
  <si>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</si>
  <si>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</si>
  <si>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</si>
  <si>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</si>
  <si>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</si>
  <si>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</si>
  <si>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</si>
  <si>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</si>
  <si>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</si>
  <si>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</si>
  <si>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</si>
  <si>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</si>
  <si>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</si>
  <si>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</si>
  <si>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</si>
  <si>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</si>
  <si>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</si>
  <si>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</si>
  <si>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</si>
  <si>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</si>
  <si>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</si>
  <si>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</si>
  <si>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</si>
  <si>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</si>
  <si>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</si>
  <si>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</si>
  <si>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</si>
  <si>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</si>
  <si>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</si>
  <si>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</si>
  <si>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</si>
  <si>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</si>
  <si>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</si>
  <si>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</si>
  <si>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</si>
  <si>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</si>
  <si>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</si>
  <si>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</si>
  <si>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</si>
  <si>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</si>
  <si>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</si>
  <si>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</si>
  <si>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</si>
  <si>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</si>
  <si>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</si>
  <si>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</si>
  <si>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</si>
  <si>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</si>
  <si>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</si>
  <si>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</si>
  <si>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</si>
  <si>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</si>
  <si>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</si>
  <si>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</si>
  <si>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</si>
  <si>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</si>
  <si>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</si>
  <si>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</si>
  <si>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</si>
  <si>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</si>
  <si>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</si>
  <si>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</si>
  <si>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</si>
  <si>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</si>
  <si>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</si>
  <si>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</si>
  <si>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</si>
  <si>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</si>
  <si>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</si>
  <si>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</si>
  <si>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</si>
  <si>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</si>
  <si>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</si>
  <si>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</si>
  <si>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</si>
  <si>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</si>
  <si>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</si>
  <si>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</si>
  <si>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</si>
  <si>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</si>
  <si>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</si>
  <si>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</si>
  <si>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</si>
  <si>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</si>
  <si>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</si>
  <si>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</si>
  <si>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</si>
  <si>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</si>
  <si>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</si>
  <si>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</si>
  <si>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</si>
  <si>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</si>
  <si>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</si>
  <si>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</si>
  <si>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</si>
  <si>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</si>
  <si>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</si>
  <si>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</si>
  <si>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</si>
  <si>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</si>
  <si>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</si>
  <si>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</si>
  <si>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</si>
  <si>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</si>
  <si>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</si>
  <si>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</si>
  <si>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</si>
  <si>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</si>
  <si>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</si>
  <si>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</si>
  <si>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</si>
  <si>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</si>
  <si>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</si>
  <si>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</si>
  <si>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</si>
  <si>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</si>
  <si>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</si>
  <si>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</si>
  <si>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</si>
  <si>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</si>
  <si>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</si>
  <si>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</si>
  <si>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</si>
  <si>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</si>
  <si>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</si>
  <si>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</si>
  <si>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</si>
  <si>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</si>
  <si>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</si>
  <si>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</si>
  <si>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</si>
  <si>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</si>
  <si>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</si>
  <si>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</si>
  <si>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</si>
  <si>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</si>
  <si>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</si>
  <si>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</si>
  <si>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</si>
  <si>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</si>
  <si>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</si>
  <si>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</si>
  <si>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</si>
  <si>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</si>
  <si>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</si>
  <si>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</si>
  <si>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</si>
  <si>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</si>
  <si>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</si>
  <si>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</si>
  <si>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</si>
  <si>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</si>
  <si>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</si>
  <si>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</si>
  <si>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</si>
  <si>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</si>
  <si>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</si>
  <si>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</si>
  <si>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</si>
  <si>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</si>
  <si>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</si>
  <si>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</si>
  <si>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</si>
  <si>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</si>
  <si>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</si>
  <si>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</si>
  <si>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</si>
  <si>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</si>
  <si>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</si>
  <si>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</si>
  <si>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</si>
  <si>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</si>
  <si>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</si>
  <si>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</si>
  <si>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</si>
  <si>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</si>
  <si>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</si>
  <si>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</si>
  <si>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</si>
  <si>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</si>
  <si>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</si>
  <si>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</si>
  <si>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</si>
  <si>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</si>
  <si>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</si>
  <si>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</si>
  <si>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</si>
  <si>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</si>
  <si>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</si>
  <si>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</si>
  <si>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</si>
  <si>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</si>
  <si>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</si>
  <si>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</si>
  <si>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</si>
  <si>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</si>
  <si>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</si>
  <si>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</si>
  <si>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</si>
  <si>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</si>
  <si>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</si>
  <si>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</si>
  <si>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</si>
  <si>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</si>
  <si>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</si>
  <si>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</si>
  <si>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</si>
  <si>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</si>
  <si>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</si>
  <si>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</si>
  <si>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</si>
  <si>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</si>
  <si>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</si>
  <si>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</si>
  <si>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</si>
  <si>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</si>
  <si>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</si>
  <si>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</si>
  <si>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</si>
  <si>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</si>
  <si>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</si>
  <si>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</si>
  <si>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</si>
  <si>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</si>
  <si>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</si>
  <si>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</si>
  <si>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</si>
  <si>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</si>
  <si>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</si>
  <si>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</si>
  <si>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</si>
  <si>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</si>
  <si>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</si>
  <si>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</si>
  <si>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</si>
  <si>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</si>
  <si>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</si>
  <si>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</si>
  <si>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</si>
  <si>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</si>
  <si>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</si>
  <si>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</si>
  <si>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</si>
  <si>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</si>
  <si>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</si>
  <si>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</si>
  <si>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</si>
  <si>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</si>
  <si>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</si>
  <si>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</si>
  <si>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</si>
  <si>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</si>
  <si>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</si>
  <si>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</si>
  <si>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</si>
  <si>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</si>
  <si>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</si>
  <si>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</si>
  <si>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</si>
  <si>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</si>
  <si>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</si>
  <si>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</si>
  <si>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</si>
  <si>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</si>
  <si>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</si>
  <si>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</si>
  <si>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</si>
  <si>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</si>
  <si>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</si>
  <si>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</si>
  <si>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</si>
  <si>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</si>
  <si>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</si>
  <si>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</si>
  <si>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</si>
  <si>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</si>
  <si>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</si>
  <si>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</si>
  <si>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</si>
  <si>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</si>
  <si>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</si>
  <si>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</si>
  <si>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</si>
  <si>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</si>
  <si>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</si>
  <si>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</si>
  <si>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</si>
  <si>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</si>
  <si>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</si>
  <si>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</si>
  <si>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</si>
  <si>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</si>
  <si>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</si>
  <si>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</si>
  <si>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</si>
  <si>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</si>
  <si>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</si>
  <si>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</si>
  <si>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</si>
  <si>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</si>
  <si>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</si>
  <si>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</si>
  <si>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</si>
  <si>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</si>
  <si>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</si>
  <si>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</si>
  <si>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</si>
  <si>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</si>
  <si>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</si>
  <si>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</si>
  <si>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</si>
  <si>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</si>
  <si>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</si>
  <si>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</si>
  <si>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</si>
  <si>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</si>
  <si>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</si>
  <si>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</si>
  <si>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</si>
  <si>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</si>
  <si>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</si>
  <si>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</si>
  <si>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</si>
  <si>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</si>
  <si>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</si>
  <si>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</si>
  <si>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</si>
  <si>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</si>
  <si>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</si>
  <si>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</si>
  <si>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</si>
  <si>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</si>
  <si>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</si>
  <si>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</si>
  <si>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</si>
  <si>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</si>
  <si>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</si>
  <si>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</si>
  <si>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</si>
  <si>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</si>
  <si>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</si>
  <si>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</si>
  <si>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</si>
  <si>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</si>
  <si>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</si>
  <si>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</si>
  <si>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</si>
  <si>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</si>
  <si>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</si>
  <si>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</si>
  <si>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</si>
  <si>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</si>
  <si>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</si>
  <si>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</si>
  <si>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</si>
  <si>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</si>
  <si>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</si>
  <si>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</si>
  <si>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</si>
  <si>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</si>
  <si>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</si>
  <si>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</si>
  <si>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</si>
  <si>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</si>
  <si>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</si>
  <si>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</si>
  <si>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</si>
  <si>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</si>
  <si>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</si>
  <si>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</si>
  <si>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</si>
  <si>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</si>
  <si>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</si>
  <si>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</si>
  <si>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</si>
  <si>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</si>
  <si>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</si>
  <si>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</si>
  <si>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</si>
  <si>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</si>
  <si>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</si>
  <si>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</si>
  <si>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</si>
  <si>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</si>
  <si>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</si>
  <si>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</si>
  <si>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</si>
  <si>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</si>
  <si>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</si>
  <si>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</si>
  <si>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</si>
  <si>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</si>
  <si>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</si>
  <si>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</si>
  <si>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</si>
  <si>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</si>
  <si>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</si>
  <si>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</si>
  <si>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</si>
  <si>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</si>
  <si>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</si>
  <si>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</si>
  <si>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</si>
  <si>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</si>
  <si>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</si>
  <si>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</si>
  <si>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</si>
  <si>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</si>
  <si>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</si>
  <si>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</si>
  <si>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</si>
  <si>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</si>
  <si>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</si>
  <si>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</si>
  <si>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</si>
  <si>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</si>
  <si>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</si>
  <si>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</si>
  <si>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</si>
  <si>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</si>
  <si>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</si>
  <si>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</si>
  <si>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</si>
  <si>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</si>
  <si>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</si>
  <si>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</si>
  <si>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</si>
  <si>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</si>
  <si>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</si>
  <si>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</si>
  <si>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</si>
  <si>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</si>
  <si>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</si>
  <si>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</si>
  <si>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</si>
  <si>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</si>
  <si>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</si>
  <si>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</si>
  <si>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</si>
  <si>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</si>
  <si>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</si>
  <si>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</si>
  <si>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</si>
  <si>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</si>
  <si>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</si>
  <si>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</si>
  <si>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</si>
  <si>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</si>
  <si>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</si>
  <si>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</si>
  <si>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</si>
  <si>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</si>
  <si>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</si>
  <si>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</si>
  <si>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</si>
  <si>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</si>
  <si>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</si>
  <si>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</si>
  <si>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</si>
  <si>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</si>
  <si>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</si>
  <si>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</si>
  <si>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</si>
  <si>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</si>
  <si>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</si>
  <si>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</si>
  <si>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</si>
  <si>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</si>
  <si>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</si>
  <si>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</si>
  <si>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</si>
  <si>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</si>
  <si>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</si>
  <si>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</si>
  <si>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</si>
  <si>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</si>
  <si>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</si>
  <si>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</si>
  <si>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</si>
  <si>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</si>
  <si>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</si>
  <si>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</si>
  <si>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</si>
  <si>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</si>
  <si>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</si>
  <si>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</si>
  <si>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</si>
  <si>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</si>
  <si>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</si>
  <si>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</si>
  <si>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</si>
  <si>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</si>
  <si>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</si>
  <si>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</si>
  <si>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</si>
  <si>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</si>
  <si>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</si>
  <si>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</si>
  <si>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</si>
  <si>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</si>
  <si>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</si>
  <si>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</si>
  <si>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</si>
  <si>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</si>
  <si>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</si>
  <si>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</si>
  <si>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</si>
  <si>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</si>
  <si>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</si>
  <si>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</si>
  <si>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</si>
  <si>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</si>
  <si>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</si>
  <si>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</si>
  <si>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</si>
  <si>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</si>
  <si>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</si>
  <si>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</si>
  <si>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</si>
  <si>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</si>
  <si>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</si>
  <si>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</si>
  <si>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</si>
  <si>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</si>
  <si>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</si>
  <si>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</si>
  <si>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</si>
  <si>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</si>
  <si>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</si>
  <si>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</si>
  <si>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</si>
  <si>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</si>
  <si>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</si>
  <si>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</si>
  <si>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</si>
  <si>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</si>
  <si>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</si>
  <si>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</si>
  <si>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</si>
  <si>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</si>
  <si>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</si>
  <si>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</si>
  <si>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</si>
  <si>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</si>
  <si>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</si>
  <si>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</si>
  <si>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</si>
  <si>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</si>
  <si>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</si>
  <si>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</si>
  <si>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</si>
  <si>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</si>
  <si>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</si>
  <si>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</si>
  <si>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</si>
  <si>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</si>
  <si>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</si>
  <si>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</si>
  <si>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</si>
  <si>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</si>
  <si>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</si>
  <si>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</si>
  <si>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</si>
  <si>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</si>
  <si>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</si>
  <si>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</si>
  <si>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</si>
  <si>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</si>
  <si>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</si>
  <si>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</si>
  <si>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</si>
  <si>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</si>
  <si>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</si>
  <si>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</si>
  <si>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</si>
  <si>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</si>
  <si>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</si>
  <si>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</si>
  <si>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</si>
  <si>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</si>
  <si>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</si>
  <si>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</si>
  <si>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</si>
  <si>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</si>
  <si>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</si>
  <si>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</si>
  <si>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</si>
  <si>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</si>
  <si>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</si>
  <si>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</si>
  <si>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</si>
  <si>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</si>
  <si>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</si>
  <si>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</si>
  <si>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</si>
  <si>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</si>
  <si>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</si>
  <si>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</si>
  <si>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</si>
  <si>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</si>
  <si>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</si>
  <si>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</si>
  <si>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</si>
  <si>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</si>
  <si>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</si>
  <si>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</si>
  <si>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</si>
  <si>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</si>
  <si>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</si>
  <si>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</si>
  <si>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</si>
  <si>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</si>
  <si>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</si>
  <si>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</si>
  <si>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</si>
  <si>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</si>
  <si>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</si>
  <si>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</si>
  <si>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</si>
  <si>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</si>
  <si>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</si>
  <si>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</si>
  <si>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</si>
  <si>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</si>
  <si>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</si>
  <si>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</si>
  <si>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</si>
  <si>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</si>
  <si>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</si>
  <si>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</si>
  <si>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</si>
  <si>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</si>
  <si>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</si>
  <si>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</si>
  <si>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</si>
  <si>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</si>
  <si>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</si>
  <si>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</si>
  <si>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</si>
  <si>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</si>
  <si>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</si>
  <si>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</si>
  <si>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</si>
  <si>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</si>
  <si>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</si>
  <si>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</si>
  <si>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</si>
  <si>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</si>
  <si>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</si>
  <si>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</si>
  <si>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</si>
  <si>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</si>
  <si>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</si>
  <si>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</si>
  <si>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</si>
  <si>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</si>
  <si>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</si>
  <si>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</si>
  <si>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</si>
  <si>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</si>
  <si>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</si>
  <si>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</si>
  <si>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</si>
  <si>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</si>
  <si>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</si>
  <si>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</si>
  <si>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</si>
  <si>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</si>
  <si>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</si>
  <si>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</si>
  <si>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</si>
  <si>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</si>
  <si>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</si>
  <si>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</si>
  <si>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</si>
  <si>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</si>
  <si>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</si>
  <si>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</si>
  <si>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</si>
  <si>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</si>
  <si>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</si>
  <si>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</si>
  <si>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</si>
  <si>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</si>
  <si>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</si>
  <si>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</si>
  <si>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</si>
  <si>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</si>
  <si>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</si>
  <si>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</si>
  <si>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</si>
  <si>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</si>
  <si>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</si>
  <si>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</si>
  <si>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</si>
  <si>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</si>
  <si>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</si>
  <si>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</si>
  <si>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</si>
  <si>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</si>
  <si>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</si>
  <si>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</si>
  <si>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</si>
  <si>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</si>
  <si>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</si>
  <si>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</si>
  <si>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</si>
  <si>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</si>
  <si>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</si>
  <si>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</si>
  <si>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</si>
  <si>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</si>
  <si>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</si>
  <si>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</si>
  <si>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</si>
  <si>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</si>
  <si>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</si>
  <si>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</si>
  <si>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</si>
  <si>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</si>
  <si>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</si>
  <si>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</si>
  <si>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</si>
  <si>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</si>
  <si>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</si>
  <si>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</si>
  <si>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</si>
  <si>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</si>
  <si>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</si>
  <si>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</si>
  <si>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</si>
  <si>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</si>
  <si>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</si>
  <si>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</si>
  <si>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</si>
  <si>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</si>
  <si>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</si>
  <si>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</si>
  <si>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</si>
  <si>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</si>
  <si>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</si>
  <si>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</si>
  <si>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</si>
  <si>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</si>
  <si>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</si>
  <si>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</si>
  <si>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</si>
  <si>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</si>
  <si>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</si>
  <si>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</si>
  <si>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</si>
  <si>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</si>
  <si>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</si>
  <si>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</si>
  <si>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</si>
  <si>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</si>
  <si>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</si>
  <si>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</si>
  <si>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</si>
  <si>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</si>
  <si>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</si>
  <si>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</si>
  <si>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</si>
  <si>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</si>
  <si>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</si>
  <si>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</si>
  <si>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</si>
  <si>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</si>
  <si>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</si>
  <si>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</si>
  <si>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</si>
  <si>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</si>
  <si>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</si>
  <si>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</si>
  <si>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</si>
  <si>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</si>
  <si>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</si>
  <si>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</si>
  <si>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</si>
  <si>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</si>
  <si>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</si>
  <si>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</si>
  <si>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</si>
  <si>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</si>
  <si>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</si>
  <si>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</si>
  <si>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</si>
  <si>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</si>
  <si>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</si>
  <si>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</si>
  <si>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</si>
  <si>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</si>
  <si>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</si>
  <si>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</si>
  <si>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</si>
  <si>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</si>
  <si>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</si>
  <si>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</si>
  <si>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</si>
  <si>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</si>
  <si>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</si>
  <si>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</si>
  <si>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</si>
  <si>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</si>
  <si>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</si>
  <si>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</si>
  <si>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</si>
  <si>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</si>
  <si>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</si>
  <si>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</si>
  <si>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</si>
  <si>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</si>
  <si>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</si>
  <si>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</si>
  <si>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</si>
  <si>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</si>
  <si>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</si>
  <si>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</si>
  <si>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</si>
  <si>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</si>
  <si>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</si>
  <si>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</si>
  <si>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</si>
  <si>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</si>
  <si>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</si>
  <si>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</si>
  <si>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</si>
  <si>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</si>
  <si>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</si>
  <si>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</si>
  <si>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</si>
  <si>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</si>
  <si>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</si>
  <si>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</si>
  <si>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</si>
  <si>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</si>
  <si>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</si>
  <si>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</si>
  <si>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</si>
  <si>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</si>
  <si>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</si>
  <si>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</si>
  <si>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</si>
  <si>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</si>
  <si>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</si>
  <si>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</si>
  <si>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</si>
  <si>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</si>
  <si>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</si>
  <si>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</si>
  <si>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</si>
  <si>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</si>
  <si>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</si>
  <si>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</si>
  <si>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</si>
  <si>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</si>
  <si>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</si>
  <si>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</si>
  <si>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</si>
  <si>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</si>
  <si>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</si>
  <si>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</si>
  <si>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</si>
  <si>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</si>
  <si>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</si>
  <si>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</si>
  <si>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</si>
  <si>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</si>
  <si>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</si>
  <si>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</si>
  <si>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</si>
  <si>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</si>
  <si>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</si>
  <si>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</si>
  <si>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</si>
  <si>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</si>
  <si>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</si>
  <si>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</si>
  <si>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</si>
  <si>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</si>
  <si>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</si>
  <si>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</si>
  <si>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</si>
  <si>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</si>
  <si>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</si>
  <si>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</si>
  <si>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</si>
  <si>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</si>
  <si>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</si>
  <si>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</si>
  <si>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</si>
  <si>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</si>
  <si>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</si>
  <si>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</si>
  <si>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</si>
  <si>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</si>
  <si>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</si>
  <si>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</si>
  <si>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</si>
  <si>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</si>
  <si>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</si>
  <si>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</si>
  <si>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</si>
  <si>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</si>
  <si>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</si>
  <si>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</si>
  <si>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</si>
  <si>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</si>
  <si>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</si>
  <si>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</si>
  <si>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</si>
  <si>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</si>
  <si>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</si>
  <si>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</si>
  <si>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</si>
  <si>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</si>
  <si>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</si>
  <si>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</si>
  <si>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</si>
  <si>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</si>
  <si>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</si>
  <si>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</si>
  <si>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</si>
  <si>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</si>
  <si>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</si>
  <si>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</si>
  <si>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</si>
  <si>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</si>
  <si>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</si>
  <si>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</si>
  <si>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</si>
  <si>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</si>
  <si>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</si>
  <si>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</si>
  <si>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</si>
  <si>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</si>
  <si>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</si>
  <si>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</si>
  <si>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</si>
  <si>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</si>
  <si>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</si>
  <si>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</si>
  <si>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</si>
  <si>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</si>
  <si>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</si>
  <si>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</si>
  <si>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</si>
  <si>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</si>
  <si>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</si>
  <si>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</si>
  <si>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</si>
  <si>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</si>
  <si>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</si>
  <si>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</si>
  <si>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</si>
  <si>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</si>
  <si>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</si>
  <si>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</si>
  <si>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</si>
  <si>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</si>
  <si>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</si>
  <si>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</si>
  <si>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</si>
  <si>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</si>
  <si>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</si>
  <si>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</si>
  <si>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</si>
  <si>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</si>
  <si>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</si>
  <si>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</si>
  <si>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</si>
  <si>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</si>
  <si>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</si>
  <si>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</si>
  <si>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</si>
  <si>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</si>
  <si>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</si>
  <si>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</si>
  <si>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</si>
  <si>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</si>
  <si>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</si>
  <si>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</si>
  <si>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</si>
  <si>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</si>
  <si>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</si>
  <si>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</si>
  <si>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</si>
  <si>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</si>
  <si>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</si>
  <si>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</si>
  <si>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</si>
  <si>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</si>
  <si>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</si>
  <si>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</si>
  <si>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</si>
  <si>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</si>
  <si>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</si>
  <si>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</si>
  <si>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</si>
  <si>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</si>
  <si>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</si>
  <si>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</si>
  <si>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</si>
  <si>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</si>
  <si>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</si>
  <si>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</si>
  <si>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</si>
  <si>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</si>
  <si>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</si>
  <si>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</si>
  <si>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</si>
  <si>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</si>
  <si>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</si>
  <si>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</si>
  <si>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</si>
  <si>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</si>
  <si>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</si>
  <si>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</si>
  <si>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</si>
  <si>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</si>
  <si>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</si>
  <si>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</si>
  <si>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</si>
  <si>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</si>
  <si>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</si>
  <si>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</si>
  <si>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</si>
  <si>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</si>
  <si>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</si>
  <si>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</si>
  <si>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</si>
  <si>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</si>
  <si>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</si>
  <si>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</si>
  <si>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</si>
  <si>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</si>
  <si>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</si>
  <si>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</si>
  <si>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</si>
  <si>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</si>
  <si>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</si>
  <si>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</si>
  <si>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</si>
  <si>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</si>
  <si>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</si>
  <si>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</si>
  <si>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</si>
  <si>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</si>
  <si>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</si>
  <si>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</si>
  <si>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</si>
  <si>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</si>
  <si>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</si>
  <si>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</si>
  <si>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</si>
  <si>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</si>
  <si>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</si>
  <si>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</si>
  <si>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</si>
  <si>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</si>
  <si>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</si>
  <si>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</si>
  <si>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</si>
  <si>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</si>
  <si>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</si>
  <si>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</si>
  <si>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</si>
  <si>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</si>
  <si>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</si>
  <si>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</si>
  <si>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</si>
  <si>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</si>
  <si>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</si>
  <si>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</si>
  <si>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</si>
  <si>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</si>
  <si>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</si>
  <si>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</si>
  <si>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</si>
  <si>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</si>
  <si>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</si>
  <si>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</si>
  <si>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</si>
  <si>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</si>
  <si>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</si>
  <si>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</si>
  <si>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</si>
  <si>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</si>
  <si>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</si>
  <si>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</si>
  <si>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</si>
  <si>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</si>
  <si>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</si>
  <si>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</si>
  <si>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</si>
  <si>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</si>
  <si>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</si>
  <si>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</si>
  <si>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</si>
  <si>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</si>
  <si>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</si>
  <si>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</si>
  <si>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</si>
  <si>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</si>
  <si>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</si>
  <si>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</si>
  <si>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</si>
  <si>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</si>
  <si>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</si>
  <si>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</si>
  <si>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</si>
  <si>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</si>
  <si>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</si>
  <si>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</si>
  <si>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</si>
  <si>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</si>
  <si>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</si>
  <si>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</si>
  <si>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</si>
  <si>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</si>
  <si>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</si>
  <si>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</si>
  <si>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</si>
  <si>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</si>
  <si>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</si>
  <si>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</si>
  <si>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</si>
  <si>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</si>
  <si>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</si>
  <si>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</si>
  <si>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</si>
  <si>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</si>
  <si>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</si>
  <si>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</si>
  <si>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</si>
  <si>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</si>
  <si>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</si>
  <si>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</si>
  <si>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</si>
  <si>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</si>
  <si>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</si>
  <si>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</si>
  <si>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</si>
  <si>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</si>
  <si>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</si>
  <si>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</si>
  <si>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</si>
  <si>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</si>
  <si>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</si>
  <si>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</si>
  <si>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</si>
  <si>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</si>
  <si>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</si>
  <si>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</si>
  <si>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</si>
  <si>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</si>
  <si>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</si>
  <si>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</si>
  <si>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</si>
  <si>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</si>
  <si>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</si>
  <si>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</si>
  <si>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</si>
  <si>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</si>
  <si>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</si>
  <si>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</si>
  <si>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</si>
  <si>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</si>
  <si>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</si>
  <si>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</si>
  <si>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</si>
  <si>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</si>
  <si>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</si>
  <si>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</si>
  <si>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</si>
  <si>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</si>
  <si>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</si>
  <si>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</si>
  <si>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</si>
  <si>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</si>
  <si>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</si>
  <si>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</si>
  <si>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</si>
  <si>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</si>
  <si>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</si>
  <si>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</si>
  <si>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</si>
  <si>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</si>
  <si>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</si>
  <si>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</si>
  <si>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</si>
  <si>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</si>
  <si>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</si>
  <si>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</si>
  <si>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</si>
  <si>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</si>
  <si>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</si>
  <si>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</si>
  <si>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</si>
  <si>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</si>
  <si>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</si>
  <si>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</si>
  <si>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</si>
  <si>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</si>
  <si>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</si>
  <si>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</si>
  <si>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</si>
  <si>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</si>
  <si>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</si>
  <si>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</si>
  <si>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</si>
  <si>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</si>
  <si>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</si>
  <si>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</si>
  <si>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</si>
  <si>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</si>
  <si>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</si>
  <si>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</si>
  <si>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</si>
  <si>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</si>
  <si>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</si>
  <si>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</si>
  <si>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</si>
  <si>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</si>
  <si>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</si>
  <si>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</si>
  <si>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</si>
  <si>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</si>
  <si>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</si>
  <si>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</si>
  <si>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</si>
  <si>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</si>
  <si>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</si>
  <si>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</si>
  <si>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</si>
  <si>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</si>
  <si>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</si>
  <si>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</si>
  <si>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</si>
  <si>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</si>
  <si>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</si>
  <si>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</si>
  <si>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</si>
  <si>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</si>
  <si>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</si>
  <si>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</si>
  <si>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</si>
  <si>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</si>
  <si>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</si>
  <si>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</si>
  <si>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</si>
  <si>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</si>
  <si>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</si>
  <si>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</si>
  <si>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</si>
  <si>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</si>
  <si>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</si>
  <si>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</si>
  <si>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</si>
  <si>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</si>
  <si>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</si>
  <si>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</si>
  <si>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</si>
  <si>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</si>
  <si>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</si>
  <si>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</si>
  <si>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</si>
  <si>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</si>
  <si>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</si>
  <si>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</si>
  <si>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</si>
  <si>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</si>
  <si>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</si>
  <si>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</si>
  <si>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</si>
  <si>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</si>
  <si>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</si>
  <si>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</si>
  <si>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</si>
  <si>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</si>
  <si>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</si>
  <si>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</si>
  <si>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</si>
  <si>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</si>
  <si>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</si>
  <si>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</si>
  <si>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</si>
  <si>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</si>
  <si>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</si>
  <si>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</si>
  <si>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</si>
  <si>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</si>
  <si>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</si>
  <si>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</si>
  <si>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</si>
  <si>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</si>
  <si>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</si>
  <si>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</si>
  <si>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</si>
  <si>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</si>
  <si>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</si>
  <si>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</si>
  <si>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</si>
  <si>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</si>
  <si>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</si>
  <si>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</si>
  <si>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</si>
  <si>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</si>
  <si>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</si>
  <si>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</si>
  <si>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</si>
  <si>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</si>
  <si>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</si>
  <si>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</si>
  <si>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</si>
  <si>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</si>
  <si>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</si>
  <si>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</si>
  <si>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</si>
  <si>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</si>
  <si>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</si>
  <si>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</si>
  <si>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</si>
  <si>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</si>
  <si>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</si>
  <si>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</si>
  <si>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</si>
  <si>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</si>
  <si>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</si>
  <si>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</si>
  <si>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</si>
  <si>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</si>
  <si>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</si>
  <si>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</si>
  <si>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</si>
  <si>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</si>
  <si>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</si>
  <si>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</si>
  <si>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</si>
  <si>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</si>
  <si>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</si>
  <si>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</si>
  <si>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</si>
  <si>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</si>
  <si>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</si>
  <si>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</si>
  <si>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</si>
  <si>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</si>
  <si>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</si>
  <si>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</si>
  <si>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</si>
  <si>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</si>
  <si>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</si>
  <si>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</si>
  <si>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</si>
  <si>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</si>
  <si>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</si>
  <si>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</si>
  <si>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</si>
  <si>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</si>
  <si>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</si>
  <si>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</si>
  <si>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</si>
  <si>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</si>
  <si>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</si>
  <si>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</si>
  <si>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</si>
  <si>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</si>
  <si>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</si>
  <si>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</si>
  <si>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</si>
  <si>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</si>
  <si>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</si>
  <si>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</si>
  <si>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</si>
  <si>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</si>
  <si>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</si>
  <si>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</si>
  <si>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</si>
  <si>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</si>
  <si>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</si>
  <si>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</si>
  <si>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</si>
  <si>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</si>
  <si>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</si>
  <si>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</si>
  <si>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</si>
  <si>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</si>
  <si>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</si>
  <si>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</si>
  <si>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</si>
  <si>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</si>
  <si>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</si>
  <si>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</si>
  <si>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</si>
  <si>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</si>
  <si>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</si>
  <si>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</si>
  <si>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</si>
  <si>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</si>
  <si>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</si>
  <si>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</si>
  <si>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</si>
  <si>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</si>
  <si>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</si>
  <si>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</si>
  <si>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</si>
  <si>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</si>
  <si>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</si>
  <si>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</si>
  <si>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</si>
  <si>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</si>
  <si>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</si>
  <si>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</si>
  <si>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</si>
  <si>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</si>
  <si>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</si>
  <si>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</si>
  <si>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</si>
  <si>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</si>
  <si>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</si>
  <si>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</si>
  <si>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</si>
  <si>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</si>
  <si>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</si>
  <si>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</si>
  <si>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</si>
  <si>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</si>
  <si>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</si>
  <si>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</si>
  <si>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</si>
  <si>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</si>
  <si>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</si>
  <si>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</si>
  <si>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</si>
  <si>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</si>
  <si>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</si>
  <si>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</si>
  <si>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</si>
  <si>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</si>
  <si>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</si>
  <si>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</si>
  <si>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</si>
  <si>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</si>
  <si>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</si>
  <si>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</si>
  <si>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</si>
  <si>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</si>
  <si>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</si>
  <si>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</si>
  <si>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</si>
  <si>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</si>
  <si>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</si>
  <si>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</si>
  <si>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</si>
  <si>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</si>
  <si>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</si>
  <si>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</si>
  <si>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</si>
  <si>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</si>
  <si>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</si>
  <si>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</si>
  <si>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</si>
  <si>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</si>
  <si>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</si>
  <si>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</si>
  <si>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</si>
  <si>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</si>
  <si>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</si>
  <si>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</si>
  <si>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</si>
  <si>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</si>
  <si>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</si>
  <si>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</si>
  <si>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</si>
  <si>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</si>
  <si>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</si>
  <si>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</si>
  <si>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</si>
  <si>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</si>
  <si>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</si>
  <si>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</si>
  <si>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</si>
  <si>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</si>
  <si>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</si>
  <si>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</si>
  <si>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</si>
  <si>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</si>
  <si>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</si>
  <si>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</si>
  <si>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</si>
  <si>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</si>
  <si>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</si>
  <si>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</si>
  <si>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</si>
  <si>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</si>
  <si>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</si>
  <si>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</si>
  <si>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</si>
  <si>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</si>
  <si>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</si>
  <si>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</si>
  <si>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</si>
  <si>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</si>
  <si>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</si>
  <si>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</si>
  <si>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</si>
  <si>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</si>
  <si>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</si>
  <si>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</si>
  <si>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</si>
  <si>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</si>
  <si>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</si>
  <si>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</si>
  <si>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</si>
  <si>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</si>
  <si>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</si>
  <si>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</si>
  <si>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</si>
  <si>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</si>
  <si>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</si>
  <si>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</si>
  <si>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</si>
  <si>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</si>
  <si>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</si>
  <si>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</si>
  <si>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</si>
  <si>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</si>
  <si>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</si>
  <si>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</si>
  <si>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</si>
  <si>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</si>
  <si>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</si>
  <si>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</si>
  <si>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</si>
  <si>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</si>
  <si>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</si>
  <si>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</si>
  <si>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</si>
  <si>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</si>
  <si>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</si>
  <si>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</si>
  <si>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</si>
  <si>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</si>
  <si>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</si>
  <si>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</si>
  <si>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</si>
  <si>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</si>
  <si>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</si>
  <si>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</si>
  <si>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</si>
  <si>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</si>
  <si>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</si>
  <si>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</si>
  <si>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</si>
  <si>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</si>
  <si>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</si>
  <si>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</si>
  <si>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</si>
  <si>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</si>
  <si>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</si>
  <si>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</si>
  <si>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</si>
  <si>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</si>
  <si>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</si>
  <si>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</si>
  <si>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</si>
  <si>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</si>
  <si>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</si>
  <si>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</si>
  <si>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</si>
  <si>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</si>
  <si>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</si>
  <si>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</si>
  <si>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</si>
  <si>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</si>
  <si>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</si>
  <si>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</si>
  <si>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</si>
  <si>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</si>
  <si>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</si>
  <si>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</si>
  <si>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</si>
  <si>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</si>
  <si>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</si>
  <si>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</si>
  <si>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</si>
  <si>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</si>
  <si>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</si>
  <si>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</si>
  <si>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</si>
  <si>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</si>
  <si>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</si>
  <si>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</si>
  <si>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</si>
  <si>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</si>
  <si>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</si>
  <si>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</si>
  <si>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</si>
  <si>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</si>
  <si>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</si>
  <si>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</si>
  <si>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</si>
  <si>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</si>
  <si>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</si>
  <si>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</si>
  <si>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</si>
  <si>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</si>
  <si>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</si>
  <si>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</si>
  <si>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</si>
  <si>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</si>
  <si>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</si>
  <si>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</si>
  <si>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</si>
  <si>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</si>
  <si>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</si>
  <si>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</si>
  <si>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</si>
  <si>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</si>
  <si>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</si>
  <si>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</si>
  <si>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</si>
  <si>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</si>
  <si>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</si>
  <si>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</si>
  <si>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</si>
  <si>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</si>
  <si>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</si>
  <si>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</si>
  <si>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</si>
  <si>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</si>
  <si>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</si>
  <si>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</si>
  <si>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</si>
  <si>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</si>
  <si>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</si>
  <si>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</si>
  <si>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</si>
  <si>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</si>
  <si>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</si>
  <si>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</si>
  <si>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</si>
  <si>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</si>
  <si>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</si>
  <si>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</si>
  <si>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</si>
  <si>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</si>
  <si>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</si>
  <si>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</si>
  <si>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</si>
  <si>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</si>
  <si>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</si>
  <si>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</si>
  <si>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</si>
  <si>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</si>
  <si>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</si>
  <si>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</si>
  <si>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</si>
  <si>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</si>
  <si>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</si>
  <si>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</si>
  <si>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</si>
  <si>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</si>
  <si>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</si>
  <si>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</si>
  <si>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</si>
  <si>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</si>
  <si>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</si>
  <si>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</si>
  <si>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</si>
  <si>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</si>
  <si>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</si>
  <si>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</si>
  <si>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</si>
  <si>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</si>
  <si>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</si>
  <si>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</si>
  <si>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</si>
  <si>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</si>
  <si>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</si>
  <si>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</si>
  <si>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</si>
  <si>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</si>
  <si>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</si>
  <si>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</si>
  <si>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</si>
  <si>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</si>
  <si>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</si>
  <si>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</si>
  <si>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</si>
  <si>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</si>
  <si>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</si>
  <si>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</si>
  <si>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</si>
  <si>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</si>
  <si>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</si>
  <si>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</si>
  <si>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</si>
  <si>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</si>
  <si>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</si>
  <si>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</si>
  <si>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</si>
  <si>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</si>
  <si>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</si>
  <si>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</si>
  <si>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</si>
  <si>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</si>
  <si>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</si>
  <si>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</si>
  <si>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</si>
  <si>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</si>
  <si>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</si>
  <si>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</si>
  <si>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</si>
  <si>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</si>
  <si>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</si>
  <si>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</si>
  <si>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</si>
  <si>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</si>
  <si>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</si>
  <si>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</si>
  <si>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</si>
  <si>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</si>
  <si>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</si>
  <si>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</si>
  <si>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</si>
  <si>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</si>
  <si>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</si>
  <si>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</si>
  <si>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</si>
  <si>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</si>
  <si>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</si>
  <si>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</si>
  <si>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</si>
  <si>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</si>
  <si>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</si>
  <si>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</si>
  <si>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</si>
  <si>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</si>
  <si>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</si>
  <si>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</si>
  <si>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</si>
  <si>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</si>
  <si>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</si>
  <si>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</si>
  <si>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</si>
  <si>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</si>
  <si>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</si>
  <si>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</si>
  <si>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</si>
  <si>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</si>
  <si>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</si>
  <si>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</si>
  <si>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</si>
  <si>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</si>
  <si>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</si>
  <si>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</si>
  <si>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</si>
  <si>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</si>
  <si>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</si>
  <si>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</si>
  <si>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</si>
  <si>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</si>
  <si>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</si>
  <si>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</si>
  <si>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</si>
  <si>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</si>
  <si>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</si>
  <si>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</si>
  <si>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</si>
  <si>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</si>
  <si>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</si>
  <si>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</si>
  <si>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</si>
  <si>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</si>
  <si>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</si>
  <si>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</si>
  <si>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</si>
  <si>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</si>
  <si>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</si>
  <si>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</si>
  <si>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</si>
  <si>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</si>
  <si>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</si>
  <si>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</si>
  <si>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</si>
  <si>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</si>
  <si>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</si>
  <si>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</si>
  <si>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</si>
  <si>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</si>
  <si>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</si>
  <si>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</si>
  <si>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</si>
  <si>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</si>
  <si>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</si>
  <si>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</si>
  <si>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</si>
  <si>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</si>
  <si>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</si>
  <si>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</si>
  <si>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</si>
  <si>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</si>
  <si>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</si>
  <si>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</si>
  <si>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</si>
  <si>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</si>
  <si>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</si>
  <si>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</si>
  <si>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</si>
  <si>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</si>
  <si>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</si>
  <si>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</si>
  <si>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</si>
  <si>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</si>
  <si>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</si>
  <si>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</si>
  <si>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</si>
  <si>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</si>
  <si>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</si>
  <si>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</si>
  <si>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</si>
  <si>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</si>
  <si>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</si>
  <si>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</si>
  <si>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</si>
  <si>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</si>
  <si>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</si>
  <si>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</si>
  <si>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</si>
  <si>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</si>
  <si>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</si>
  <si>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</si>
  <si>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</si>
  <si>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</si>
  <si>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</si>
  <si>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</si>
  <si>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</si>
  <si>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</si>
  <si>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</si>
  <si>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</si>
  <si>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</si>
  <si>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</si>
  <si>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</si>
  <si>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</si>
  <si>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</si>
  <si>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</si>
  <si>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</si>
  <si>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</si>
  <si>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</si>
  <si>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</si>
  <si>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</si>
  <si>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</si>
  <si>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</si>
  <si>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</si>
  <si>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</si>
  <si>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</si>
  <si>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</si>
  <si>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</si>
  <si>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</si>
  <si>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</si>
  <si>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</si>
  <si>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</si>
  <si>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</si>
  <si>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</si>
  <si>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</si>
  <si>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</si>
  <si>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</si>
  <si>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</si>
  <si>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</si>
  <si>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</si>
  <si>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</si>
  <si>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</si>
  <si>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</si>
  <si>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</si>
  <si>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</si>
  <si>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</si>
  <si>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</si>
  <si>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</si>
  <si>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</si>
  <si>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</si>
  <si>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</si>
  <si>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</si>
  <si>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</si>
  <si>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</si>
  <si>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</si>
  <si>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</si>
  <si>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</si>
  <si>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</si>
  <si>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</si>
  <si>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</si>
  <si>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</si>
  <si>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</si>
  <si>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</si>
  <si>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</si>
  <si>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</si>
  <si>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</si>
  <si>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</si>
  <si>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</si>
  <si>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</si>
  <si>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</si>
  <si>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</si>
  <si>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</si>
  <si>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</si>
  <si>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</si>
  <si>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</si>
  <si>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</si>
  <si>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</si>
  <si>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</si>
  <si>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</si>
  <si>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</si>
  <si>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</si>
  <si>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</si>
  <si>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</si>
  <si>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</si>
  <si>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</si>
  <si>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</si>
  <si>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</si>
  <si>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</si>
  <si>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</si>
  <si>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</si>
  <si>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</si>
  <si>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</si>
  <si>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</si>
  <si>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</si>
  <si>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</si>
  <si>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</si>
  <si>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</si>
  <si>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</si>
  <si>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</si>
  <si>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</si>
  <si>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</si>
  <si>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</si>
  <si>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</si>
  <si>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</si>
  <si>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</si>
  <si>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</si>
  <si>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</si>
  <si>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</si>
  <si>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</si>
  <si>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</si>
  <si>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</si>
  <si>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</si>
  <si>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</si>
  <si>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</si>
  <si>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</si>
  <si>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</si>
  <si>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</si>
  <si>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</si>
  <si>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</si>
  <si>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</si>
  <si>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</si>
  <si>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</si>
  <si>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</si>
  <si>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</si>
  <si>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</si>
  <si>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</si>
  <si>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</si>
  <si>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</si>
  <si>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</si>
  <si>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</si>
  <si>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</si>
  <si>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</si>
  <si>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</si>
  <si>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</si>
  <si>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</si>
  <si>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</si>
  <si>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</si>
  <si>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</si>
  <si>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</si>
  <si>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</si>
  <si>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</si>
  <si>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</si>
  <si>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</si>
  <si>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</si>
  <si>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</si>
  <si>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</si>
  <si>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</si>
  <si>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</si>
  <si>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</si>
  <si>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</si>
  <si>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</si>
  <si>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</si>
  <si>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</si>
  <si>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</si>
  <si>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</si>
  <si>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</si>
  <si>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</si>
  <si>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</si>
  <si>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</si>
  <si>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</si>
  <si>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</si>
  <si>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</si>
  <si>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</si>
  <si>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</si>
  <si>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</si>
  <si>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</si>
  <si>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</si>
  <si>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</si>
  <si>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</si>
  <si>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</si>
  <si>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</si>
  <si>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</si>
  <si>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</si>
  <si>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</si>
  <si>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</si>
  <si>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</si>
  <si>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</si>
  <si>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</si>
  <si>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</si>
  <si>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</si>
  <si>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</si>
  <si>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</si>
  <si>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</si>
  <si>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</si>
  <si>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</si>
  <si>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</si>
  <si>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</si>
  <si>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</si>
  <si>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</si>
  <si>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</si>
  <si>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</si>
  <si>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</si>
  <si>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</si>
  <si>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</si>
  <si>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</si>
  <si>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</si>
  <si>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</si>
  <si>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</si>
  <si>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</si>
  <si>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</si>
  <si>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</si>
  <si>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</si>
  <si>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</si>
  <si>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</si>
  <si>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</si>
  <si>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</si>
  <si>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</si>
  <si>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</si>
  <si>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</si>
  <si>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</si>
  <si>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</si>
  <si>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</si>
  <si>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</si>
  <si>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</si>
  <si>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</si>
  <si>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</si>
  <si>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</si>
  <si>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</si>
  <si>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</si>
  <si>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</si>
  <si>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</si>
  <si>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</si>
  <si>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</si>
  <si>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</si>
  <si>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</si>
  <si>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</si>
  <si>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</si>
  <si>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</si>
  <si>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</si>
  <si>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</si>
  <si>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</si>
  <si>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</si>
  <si>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</si>
  <si>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</si>
  <si>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</si>
  <si>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</si>
  <si>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</si>
  <si>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</si>
  <si>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</si>
  <si>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</si>
  <si>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</si>
  <si>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</si>
  <si>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</si>
  <si>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</si>
  <si>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</si>
  <si>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</si>
  <si>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</si>
  <si>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</si>
  <si>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</si>
  <si>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</si>
  <si>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</si>
  <si>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</si>
  <si>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</si>
  <si>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</si>
  <si>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</si>
  <si>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</si>
  <si>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</si>
  <si>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</si>
  <si>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</si>
  <si>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</si>
  <si>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</si>
  <si>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</si>
  <si>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</si>
  <si>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</si>
  <si>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</si>
  <si>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</si>
  <si>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</si>
  <si>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</si>
  <si>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</si>
  <si>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</si>
  <si>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</si>
  <si>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</si>
  <si>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</si>
  <si>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</si>
  <si>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</si>
  <si>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</si>
  <si>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</si>
  <si>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</si>
  <si>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</si>
  <si>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</si>
  <si>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</si>
  <si>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</si>
  <si>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</si>
  <si>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</si>
  <si>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</si>
  <si>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</si>
  <si>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</si>
  <si>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</si>
  <si>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</si>
  <si>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</si>
  <si>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</si>
  <si>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</si>
  <si>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</si>
  <si>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</si>
  <si>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</si>
  <si>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</si>
  <si>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</si>
  <si>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</si>
  <si>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</si>
  <si>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</si>
  <si>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</si>
  <si>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</si>
  <si>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</si>
  <si>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</si>
  <si>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</si>
  <si>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</si>
  <si>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</si>
  <si>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</si>
  <si>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</si>
  <si>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</si>
  <si>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</si>
  <si>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</si>
  <si>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</si>
  <si>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</si>
  <si>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</si>
  <si>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</si>
  <si>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</si>
  <si>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</si>
  <si>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</si>
  <si>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</si>
  <si>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</si>
  <si>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</si>
  <si>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</si>
  <si>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</si>
  <si>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</si>
  <si>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</si>
  <si>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</si>
  <si>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</si>
  <si>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</si>
  <si>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</si>
  <si>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</si>
  <si>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</si>
  <si>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</si>
  <si>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</si>
  <si>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</si>
  <si>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</si>
  <si>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</si>
  <si>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</si>
  <si>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</si>
  <si>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</si>
  <si>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</si>
  <si>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</si>
  <si>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</si>
  <si>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</si>
  <si>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</si>
  <si>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</si>
  <si>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</si>
  <si>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</si>
  <si>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</si>
  <si>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</si>
  <si>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</si>
  <si>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</si>
  <si>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</si>
  <si>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</si>
  <si>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</si>
  <si>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</si>
  <si>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</si>
  <si>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</si>
  <si>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</si>
  <si>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</si>
  <si>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</si>
  <si>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</si>
  <si>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</si>
  <si>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</si>
  <si>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</si>
  <si>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</si>
  <si>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</si>
  <si>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</si>
  <si>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</si>
  <si>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</si>
  <si>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</si>
  <si>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</si>
  <si>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</si>
  <si>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</si>
  <si>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</si>
  <si>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</si>
  <si>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</si>
  <si>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</si>
  <si>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</si>
  <si>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</si>
  <si>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</si>
  <si>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</si>
  <si>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</si>
  <si>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</si>
  <si>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</si>
  <si>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</si>
  <si>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</si>
  <si>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</si>
  <si>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</si>
  <si>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</si>
  <si>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</si>
  <si>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</si>
  <si>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</si>
  <si>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</si>
  <si>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</si>
  <si>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</si>
  <si>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</si>
  <si>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</si>
  <si>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</si>
  <si>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</si>
  <si>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</si>
  <si>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</si>
  <si>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</si>
  <si>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</si>
  <si>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</si>
  <si>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</si>
  <si>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</si>
  <si>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</si>
  <si>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</si>
  <si>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</si>
  <si>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</si>
  <si>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</si>
  <si>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</si>
  <si>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</si>
  <si>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</si>
  <si>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</si>
  <si>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</si>
  <si>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</si>
  <si>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</si>
  <si>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</si>
  <si>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</si>
  <si>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</si>
  <si>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</si>
  <si>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</si>
  <si>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</si>
  <si>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</si>
  <si>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</si>
  <si>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</si>
  <si>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</si>
  <si>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</si>
  <si>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</si>
  <si>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</si>
  <si>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</si>
  <si>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</si>
  <si>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</si>
  <si>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</si>
  <si>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</si>
  <si>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</si>
  <si>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</si>
  <si>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</si>
  <si>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</si>
  <si>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</si>
  <si>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</si>
  <si>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</si>
  <si>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</si>
  <si>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</si>
  <si>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</si>
  <si>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</si>
  <si>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</si>
  <si>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</si>
  <si>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</si>
  <si>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</si>
  <si>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</si>
  <si>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</si>
  <si>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</si>
  <si>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</si>
  <si>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</si>
  <si>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</si>
  <si>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</si>
  <si>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</si>
  <si>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</si>
  <si>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</si>
  <si>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</si>
  <si>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</si>
  <si>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</si>
  <si>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</si>
  <si>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</si>
  <si>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</si>
  <si>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</si>
  <si>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</si>
  <si>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</si>
  <si>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</si>
  <si>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</si>
  <si>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</si>
  <si>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</si>
  <si>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</si>
  <si>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</si>
  <si>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</si>
  <si>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</si>
  <si>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</si>
  <si>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</si>
  <si>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</si>
  <si>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</si>
  <si>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</si>
  <si>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</si>
  <si>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</si>
  <si>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</si>
  <si>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</si>
  <si>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</si>
  <si>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</si>
  <si>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</si>
  <si>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</si>
  <si>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</si>
  <si>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</si>
  <si>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</si>
  <si>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</si>
  <si>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</si>
  <si>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</si>
  <si>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</si>
  <si>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</si>
  <si>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</si>
  <si>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</si>
  <si>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</si>
  <si>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</si>
  <si>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</si>
  <si>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</si>
  <si>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</si>
  <si>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</si>
  <si>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</si>
  <si>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</si>
  <si>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</si>
  <si>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</si>
  <si>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</si>
  <si>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</si>
  <si>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</si>
  <si>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</si>
  <si>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</si>
  <si>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</si>
  <si>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</si>
  <si>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</si>
  <si>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</si>
  <si>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</si>
  <si>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</si>
  <si>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</si>
  <si>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</si>
  <si>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</si>
  <si>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</si>
  <si>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</si>
  <si>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</si>
  <si>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</si>
  <si>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</si>
  <si>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</si>
  <si>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</si>
  <si>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</si>
  <si>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</si>
  <si>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</si>
  <si>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</si>
  <si>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</si>
  <si>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</si>
  <si>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</si>
  <si>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</si>
  <si>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</si>
  <si>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</si>
  <si>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</si>
  <si>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</si>
  <si>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</si>
  <si>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</si>
  <si>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</si>
  <si>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</si>
  <si>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</si>
  <si>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</si>
  <si>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</si>
  <si>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</si>
  <si>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</si>
  <si>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</si>
  <si>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</si>
  <si>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</si>
  <si>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</si>
  <si>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</si>
  <si>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</si>
  <si>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</si>
  <si>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</si>
  <si>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</si>
  <si>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</si>
  <si>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</si>
  <si>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</si>
  <si>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</si>
  <si>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</si>
  <si>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</si>
  <si>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</si>
  <si>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</si>
  <si>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</si>
  <si>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</si>
  <si>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</si>
  <si>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</si>
  <si>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</si>
  <si>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</si>
  <si>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</si>
  <si>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</si>
  <si>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</si>
  <si>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</si>
  <si>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</si>
  <si>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</si>
  <si>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</si>
  <si>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</si>
  <si>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</si>
  <si>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</si>
  <si>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</si>
  <si>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</si>
  <si>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</si>
  <si>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</si>
  <si>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</si>
  <si>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</si>
  <si>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</si>
  <si>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</si>
  <si>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</si>
  <si>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</si>
  <si>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</si>
  <si>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</si>
  <si>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</si>
  <si>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</si>
  <si>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</si>
  <si>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</si>
  <si>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</si>
  <si>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</si>
  <si>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</si>
  <si>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</si>
  <si>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</si>
  <si>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</si>
  <si>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</si>
  <si>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</si>
  <si>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</si>
  <si>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</si>
  <si>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</si>
  <si>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</si>
  <si>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</si>
  <si>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</si>
  <si>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</si>
  <si>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</si>
  <si>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</si>
  <si>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</si>
  <si>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</si>
  <si>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</si>
  <si>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</si>
  <si>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</si>
  <si>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</si>
  <si>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</si>
  <si>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</si>
  <si>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</si>
  <si>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</si>
  <si>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</si>
  <si>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</si>
  <si>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</si>
  <si>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</si>
  <si>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</si>
  <si>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</si>
  <si>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</si>
  <si>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</si>
  <si>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</si>
  <si>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</si>
  <si>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</si>
  <si>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</si>
  <si>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</si>
  <si>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</si>
  <si>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</si>
  <si>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</si>
  <si>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</si>
  <si>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</si>
  <si>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</si>
  <si>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</si>
  <si>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</si>
  <si>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</si>
  <si>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</si>
  <si>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</si>
  <si>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</si>
  <si>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</si>
  <si>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</si>
  <si>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</si>
  <si>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</si>
  <si>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</si>
  <si>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</si>
  <si>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</si>
  <si>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</si>
  <si>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</si>
  <si>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</si>
  <si>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</si>
  <si>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</si>
  <si>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</si>
  <si>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</si>
  <si>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</si>
  <si>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</si>
  <si>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</si>
  <si>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</si>
  <si>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</si>
  <si>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</si>
  <si>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</si>
  <si>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</si>
  <si>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</si>
  <si>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</si>
  <si>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</si>
  <si>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</si>
  <si>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</si>
  <si>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</si>
  <si>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</si>
  <si>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</si>
  <si>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</si>
  <si>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</si>
  <si>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</si>
  <si>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</si>
  <si>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</si>
  <si>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</si>
  <si>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</si>
  <si>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</si>
  <si>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</si>
  <si>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</si>
  <si>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</si>
  <si>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</si>
  <si>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</si>
  <si>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</si>
  <si>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</si>
  <si>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</si>
  <si>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</si>
  <si>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</si>
  <si>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</si>
  <si>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</si>
  <si>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</si>
  <si>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</si>
  <si>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</si>
  <si>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</si>
  <si>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</si>
  <si>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</si>
  <si>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</si>
  <si>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</si>
  <si>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</si>
  <si>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</si>
  <si>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</si>
  <si>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</si>
  <si>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</si>
  <si>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</si>
  <si>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</si>
  <si>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</si>
  <si>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</si>
  <si>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</si>
  <si>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</si>
  <si>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</si>
  <si>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</si>
  <si>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</si>
  <si>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</si>
  <si>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</si>
  <si>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</si>
  <si>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</si>
  <si>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</si>
  <si>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</si>
  <si>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</si>
  <si>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</si>
  <si>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</si>
  <si>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</si>
  <si>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</si>
  <si>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</si>
  <si>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</si>
  <si>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</si>
  <si>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</si>
  <si>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</si>
  <si>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</si>
  <si>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</si>
  <si>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</si>
  <si>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</si>
  <si>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</si>
  <si>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</si>
  <si>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</si>
  <si>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</si>
  <si>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</si>
  <si>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</si>
  <si>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</si>
  <si>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</si>
  <si>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</si>
  <si>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</si>
  <si>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</si>
  <si>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</si>
  <si>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</si>
  <si>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</si>
  <si>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</si>
  <si>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</si>
  <si>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</si>
  <si>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</si>
  <si>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</si>
  <si>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</si>
  <si>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</si>
  <si>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</si>
  <si>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</si>
  <si>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</si>
  <si>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</si>
  <si>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</si>
  <si>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</si>
  <si>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</si>
  <si>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</si>
  <si>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</si>
  <si>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</si>
  <si>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</si>
  <si>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</si>
  <si>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</si>
  <si>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</si>
  <si>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</si>
  <si>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</si>
  <si>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</si>
  <si>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</si>
  <si>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</si>
  <si>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</si>
  <si>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</si>
  <si>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</si>
  <si>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</si>
  <si>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</si>
  <si>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</si>
  <si>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</si>
  <si>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</si>
  <si>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</si>
  <si>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</si>
  <si>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</si>
  <si>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</si>
  <si>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</si>
  <si>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</si>
  <si>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</si>
  <si>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</si>
  <si>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</si>
  <si>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</si>
  <si>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</si>
  <si>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</si>
  <si>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</si>
  <si>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</si>
  <si>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</si>
  <si>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</si>
  <si>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</si>
  <si>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</si>
  <si>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</si>
  <si>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</si>
  <si>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</si>
  <si>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</si>
  <si>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</si>
  <si>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</si>
  <si>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</si>
  <si>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</si>
  <si>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</si>
  <si>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</si>
  <si>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</si>
  <si>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</si>
  <si>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</si>
  <si>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</si>
  <si>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</si>
  <si>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</si>
  <si>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</si>
  <si>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</si>
  <si>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</si>
  <si>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</si>
  <si>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</si>
  <si>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</si>
  <si>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</si>
  <si>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</si>
  <si>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</si>
  <si>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</si>
  <si>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</si>
  <si>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</si>
  <si>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</si>
  <si>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</si>
  <si>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</si>
  <si>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</si>
  <si>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</si>
  <si>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</si>
  <si>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</si>
  <si>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</si>
  <si>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</si>
  <si>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</si>
  <si>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</si>
  <si>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</si>
  <si>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</si>
  <si>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</si>
  <si>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</si>
  <si>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</si>
  <si>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</si>
  <si>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</si>
  <si>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</si>
  <si>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</si>
  <si>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</si>
  <si>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</si>
  <si>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</si>
  <si>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</si>
  <si>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</si>
  <si>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</si>
  <si>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</si>
  <si>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</si>
  <si>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</si>
  <si>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</si>
  <si>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</si>
  <si>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</si>
  <si>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</si>
  <si>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</si>
  <si>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</si>
  <si>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</si>
  <si>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</si>
  <si>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</si>
  <si>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</si>
  <si>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</si>
  <si>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</si>
  <si>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</si>
  <si>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</si>
  <si>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</si>
  <si>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</si>
  <si>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</si>
  <si>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</si>
  <si>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</si>
  <si>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</si>
  <si>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</si>
  <si>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</si>
  <si>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</si>
  <si>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</si>
  <si>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</si>
  <si>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</si>
  <si>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</si>
  <si>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</si>
  <si>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</si>
  <si>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</si>
  <si>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</si>
  <si>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</si>
  <si>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</si>
  <si>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</si>
  <si>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</si>
  <si>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</si>
  <si>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</si>
  <si>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</si>
  <si>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</si>
  <si>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</si>
  <si>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</si>
  <si>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</si>
  <si>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</si>
  <si>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</si>
  <si>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</si>
  <si>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</si>
  <si>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</si>
  <si>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</si>
  <si>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</si>
  <si>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</si>
  <si>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</si>
  <si>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</si>
  <si>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</si>
  <si>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</si>
  <si>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</si>
  <si>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</si>
  <si>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</si>
  <si>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</si>
  <si>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</si>
  <si>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</si>
  <si>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</si>
  <si>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</si>
  <si>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</si>
  <si>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</si>
  <si>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</si>
  <si>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</si>
  <si>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</si>
  <si>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</si>
  <si>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</si>
  <si>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</si>
  <si>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</si>
  <si>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</si>
  <si>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</si>
  <si>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</si>
  <si>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</si>
  <si>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</si>
  <si>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</si>
  <si>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</si>
  <si>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</si>
  <si>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</si>
  <si>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</si>
  <si>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</si>
  <si>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</si>
  <si>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</si>
  <si>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</si>
  <si>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</si>
  <si>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</si>
  <si>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</si>
  <si>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</si>
  <si>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</si>
  <si>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</si>
  <si>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</si>
  <si>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</si>
  <si>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</si>
  <si>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</si>
  <si>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</si>
  <si>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</si>
  <si>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</si>
  <si>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</si>
  <si>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</si>
  <si>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</si>
  <si>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</si>
  <si>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</si>
  <si>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</si>
  <si>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</si>
  <si>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</si>
  <si>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</si>
  <si>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</si>
  <si>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</si>
  <si>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</si>
  <si>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</si>
  <si>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</si>
  <si>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</si>
  <si>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</si>
  <si>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</si>
  <si>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</si>
  <si>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</si>
  <si>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</si>
  <si>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</si>
  <si>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</si>
  <si>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</si>
  <si>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</si>
  <si>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</si>
  <si>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</si>
  <si>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</si>
  <si>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</si>
  <si>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</si>
  <si>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</si>
  <si>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</si>
  <si>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</si>
  <si>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</si>
  <si>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</si>
  <si>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</si>
  <si>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</si>
  <si>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</si>
  <si>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</si>
  <si>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</si>
  <si>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</si>
  <si>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</si>
  <si>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</si>
  <si>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</si>
  <si>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</si>
  <si>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</si>
  <si>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</si>
  <si>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</si>
  <si>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</si>
  <si>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</si>
  <si>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</si>
  <si>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</si>
  <si>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</si>
  <si>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</si>
  <si>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</si>
  <si>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</si>
  <si>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</si>
  <si>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</si>
  <si>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</si>
  <si>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</si>
  <si>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</si>
  <si>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</si>
  <si>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</si>
  <si>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</si>
  <si>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</si>
  <si>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</si>
  <si>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</si>
  <si>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</si>
  <si>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</si>
  <si>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</si>
  <si>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</si>
  <si>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</si>
  <si>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</si>
  <si>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</si>
  <si>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</si>
  <si>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</si>
  <si>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</si>
  <si>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</si>
  <si>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</si>
  <si>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</si>
  <si>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</si>
  <si>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</si>
  <si>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</si>
  <si>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</si>
  <si>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</si>
  <si>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</si>
  <si>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</si>
  <si>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</si>
  <si>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</si>
  <si>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</si>
  <si>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</si>
  <si>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</si>
  <si>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</si>
  <si>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</si>
  <si>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</si>
  <si>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</si>
  <si>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</si>
  <si>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</si>
  <si>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</si>
  <si>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</si>
  <si>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</si>
  <si>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</si>
  <si>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</si>
  <si>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</si>
  <si>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</si>
  <si>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</si>
  <si>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</si>
  <si>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</si>
  <si>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</si>
  <si>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</si>
  <si>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</si>
  <si>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</si>
  <si>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</si>
  <si>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</si>
  <si>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</si>
  <si>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</si>
  <si>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</si>
  <si>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</si>
  <si>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</si>
  <si>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</si>
  <si>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</si>
  <si>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</si>
  <si>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</si>
  <si>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</si>
  <si>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</si>
  <si>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</si>
  <si>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</si>
  <si>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</si>
  <si>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</si>
  <si>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</si>
  <si>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</si>
  <si>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</si>
  <si>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</si>
  <si>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</si>
  <si>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</si>
  <si>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</si>
  <si>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</si>
  <si>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</si>
  <si>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</si>
  <si>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</si>
  <si>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</si>
  <si>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</si>
  <si>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</si>
  <si>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</si>
  <si>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</si>
  <si>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</si>
  <si>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</si>
  <si>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</si>
  <si>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</si>
  <si>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</si>
  <si>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</si>
  <si>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</si>
  <si>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</si>
  <si>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</si>
  <si>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</si>
  <si>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</si>
  <si>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</si>
  <si>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</si>
  <si>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</si>
  <si>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</si>
  <si>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</si>
  <si>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</si>
  <si>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</si>
  <si>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</si>
  <si>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</si>
  <si>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</si>
  <si>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</si>
  <si>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</si>
  <si>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</si>
  <si>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</si>
  <si>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</si>
  <si>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</si>
  <si>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</si>
  <si>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</si>
  <si>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</si>
  <si>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</si>
  <si>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</si>
  <si>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</si>
  <si>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</si>
  <si>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</si>
  <si>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</si>
  <si>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</si>
  <si>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</si>
  <si>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</si>
  <si>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</si>
  <si>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</si>
  <si>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</si>
  <si>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</si>
  <si>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</si>
  <si>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</si>
  <si>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</si>
  <si>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</si>
  <si>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</si>
  <si>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</si>
  <si>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</si>
  <si>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</si>
  <si>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</si>
  <si>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</si>
  <si>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</si>
  <si>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</si>
  <si>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</si>
  <si>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</si>
  <si>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</si>
  <si>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</si>
  <si>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</si>
  <si>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</si>
  <si>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</si>
  <si>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</si>
  <si>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</si>
  <si>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</si>
  <si>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</si>
  <si>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</si>
  <si>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</si>
  <si>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</si>
  <si>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</si>
  <si>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</si>
  <si>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</si>
  <si>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</si>
  <si>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</si>
  <si>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</si>
  <si>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</si>
  <si>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</si>
  <si>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</si>
  <si>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</si>
  <si>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</si>
  <si>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</si>
  <si>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</si>
  <si>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</si>
  <si>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</si>
  <si>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</si>
  <si>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</si>
  <si>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</si>
  <si>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</si>
  <si>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</si>
  <si>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</si>
  <si>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</si>
  <si>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</si>
  <si>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</si>
  <si>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</si>
  <si>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</si>
  <si>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</si>
  <si>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</si>
  <si>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</si>
  <si>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</si>
  <si>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</si>
  <si>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</si>
  <si>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</si>
  <si>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</si>
  <si>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</si>
  <si>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</si>
  <si>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</si>
  <si>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</si>
  <si>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</si>
  <si>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</si>
  <si>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</si>
  <si>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</si>
  <si>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</si>
  <si>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</si>
  <si>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</si>
  <si>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</si>
  <si>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</si>
  <si>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</si>
  <si>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</si>
  <si>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</si>
  <si>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</si>
  <si>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</si>
  <si>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</si>
  <si>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</si>
  <si>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</si>
  <si>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</si>
  <si>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</si>
  <si>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</si>
  <si>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</si>
  <si>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</si>
  <si>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</si>
  <si>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</si>
  <si>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</si>
  <si>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</si>
  <si>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</si>
  <si>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</si>
  <si>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</si>
  <si>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</si>
  <si>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</si>
  <si>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</si>
  <si>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</si>
  <si>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</si>
  <si>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</si>
  <si>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</si>
  <si>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</si>
  <si>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</si>
  <si>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</si>
  <si>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</si>
  <si>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</si>
  <si>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</si>
  <si>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</si>
  <si>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</si>
  <si>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</si>
  <si>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</si>
  <si>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</si>
  <si>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</si>
  <si>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</si>
  <si>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</si>
  <si>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</si>
  <si>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</si>
  <si>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</si>
  <si>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</si>
  <si>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</si>
  <si>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</si>
  <si>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</si>
  <si>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</si>
  <si>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</si>
  <si>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</si>
  <si>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</si>
  <si>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</si>
  <si>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</si>
  <si>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</si>
  <si>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</si>
  <si>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</si>
  <si>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</si>
  <si>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</si>
  <si>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</si>
  <si>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</si>
  <si>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</si>
  <si>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</si>
  <si>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</si>
  <si>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</si>
  <si>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</si>
  <si>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</si>
  <si>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</si>
  <si>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</si>
  <si>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</si>
  <si>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</si>
  <si>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</si>
  <si>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</si>
  <si>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</si>
  <si>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</si>
  <si>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</si>
  <si>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</si>
  <si>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</si>
  <si>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</si>
  <si>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</si>
  <si>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</si>
  <si>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</si>
  <si>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</si>
  <si>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</si>
  <si>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</si>
  <si>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</si>
  <si>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</si>
  <si>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</si>
  <si>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</si>
  <si>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</si>
  <si>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</si>
  <si>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</si>
  <si>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</si>
  <si>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</si>
  <si>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</si>
  <si>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</si>
  <si>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</si>
  <si>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</si>
  <si>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</si>
  <si>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</si>
  <si>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</si>
  <si>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</si>
  <si>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</si>
  <si>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</si>
  <si>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</si>
  <si>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</si>
  <si>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</si>
  <si>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</si>
  <si>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</si>
  <si>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</si>
  <si>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</si>
  <si>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</si>
  <si>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</si>
  <si>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</si>
  <si>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</si>
  <si>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</si>
  <si>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</si>
  <si>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</si>
  <si>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</si>
  <si>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</si>
  <si>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</si>
  <si>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</si>
  <si>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</si>
  <si>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</si>
  <si>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</si>
  <si>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</si>
  <si>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</si>
  <si>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</si>
  <si>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</si>
  <si>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</si>
  <si>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</si>
  <si>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</si>
  <si>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</si>
  <si>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</si>
  <si>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</si>
  <si>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</si>
  <si>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</si>
  <si>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</si>
  <si>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</si>
  <si>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</si>
  <si>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</si>
  <si>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</si>
  <si>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</si>
  <si>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</si>
  <si>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</si>
  <si>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</si>
  <si>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</si>
  <si>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</si>
  <si>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</si>
  <si>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</si>
  <si>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</si>
  <si>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</si>
  <si>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</si>
  <si>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</si>
  <si>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</si>
  <si>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</si>
  <si>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</si>
  <si>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</si>
  <si>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</si>
  <si>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</si>
  <si>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</si>
  <si>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</si>
  <si>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</si>
  <si>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</si>
  <si>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</si>
  <si>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</si>
  <si>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</si>
  <si>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</si>
  <si>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</si>
  <si>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</si>
  <si>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</si>
  <si>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</si>
  <si>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</si>
  <si>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</si>
  <si>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</si>
  <si>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</si>
  <si>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</si>
  <si>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</si>
  <si>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</si>
  <si>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</si>
  <si>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</si>
  <si>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</si>
  <si>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</si>
  <si>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</si>
  <si>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</si>
  <si>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</si>
  <si>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</si>
  <si>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</si>
  <si>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</si>
  <si>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</si>
  <si>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</si>
  <si>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</si>
  <si>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</si>
  <si>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</si>
  <si>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</si>
  <si>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</si>
  <si>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</si>
  <si>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</si>
  <si>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</si>
  <si>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</si>
  <si>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</si>
  <si>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</si>
  <si>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</si>
  <si>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</si>
  <si>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</si>
  <si>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</si>
  <si>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</si>
  <si>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</si>
  <si>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</si>
  <si>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</si>
  <si>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</si>
  <si>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</si>
  <si>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</si>
  <si>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</si>
  <si>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</si>
  <si>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</si>
  <si>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</si>
  <si>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</si>
  <si>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</si>
  <si>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</si>
  <si>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</si>
  <si>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</si>
  <si>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</si>
  <si>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</si>
  <si>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</si>
  <si>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</si>
  <si>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</si>
  <si>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</si>
  <si>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</si>
  <si>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</si>
  <si>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</si>
  <si>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</si>
  <si>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</si>
  <si>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</si>
  <si>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</si>
  <si>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</si>
  <si>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</si>
  <si>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</si>
  <si>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</si>
  <si>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</si>
  <si>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</si>
  <si>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</si>
  <si>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</si>
  <si>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</si>
  <si>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</si>
  <si>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</si>
  <si>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</si>
  <si>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</si>
  <si>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</si>
  <si>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</si>
  <si>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</si>
  <si>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</si>
  <si>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</si>
  <si>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</si>
  <si>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</si>
  <si>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</si>
  <si>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</si>
  <si>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</si>
  <si>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</si>
  <si>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</si>
  <si>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</si>
  <si>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</si>
  <si>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</si>
  <si>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</si>
  <si>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</si>
  <si>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</si>
  <si>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</si>
  <si>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</si>
  <si>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</si>
  <si>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</si>
  <si>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</si>
  <si>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</si>
  <si>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</si>
  <si>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</si>
  <si>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</si>
  <si>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</si>
  <si>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</si>
  <si>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</si>
  <si>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</si>
  <si>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</si>
  <si>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</si>
  <si>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</si>
  <si>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</si>
  <si>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</si>
  <si>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</si>
  <si>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</si>
  <si>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</si>
  <si>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</si>
  <si>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</si>
  <si>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</si>
  <si>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</si>
  <si>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</si>
  <si>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</si>
  <si>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</si>
  <si>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</si>
  <si>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</si>
  <si>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</si>
  <si>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</si>
  <si>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</si>
  <si>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</si>
  <si>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</si>
  <si>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</si>
  <si>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</si>
  <si>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</si>
  <si>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</si>
  <si>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</si>
  <si>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</si>
  <si>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</si>
  <si>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</si>
  <si>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</si>
  <si>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</si>
  <si>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</si>
  <si>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</si>
  <si>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</si>
  <si>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</si>
  <si>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</si>
  <si>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</si>
  <si>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</si>
  <si>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</si>
  <si>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</si>
  <si>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</si>
  <si>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</si>
  <si>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</si>
  <si>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</si>
  <si>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</si>
  <si>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</si>
  <si>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</si>
  <si>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</si>
  <si>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</si>
  <si>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</si>
  <si>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</si>
  <si>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</si>
  <si>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</si>
  <si>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</si>
  <si>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</si>
  <si>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</si>
  <si>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</si>
  <si>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</si>
  <si>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</si>
  <si>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</si>
  <si>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</si>
  <si>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</si>
  <si>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</si>
  <si>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</si>
  <si>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</si>
  <si>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</si>
  <si>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</si>
  <si>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</si>
  <si>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</si>
  <si>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</si>
  <si>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</si>
  <si>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</si>
  <si>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</si>
  <si>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</si>
  <si>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</si>
  <si>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</si>
  <si>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</si>
  <si>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</si>
  <si>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</si>
  <si>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</si>
  <si>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</si>
  <si>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</si>
  <si>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</si>
  <si>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</si>
  <si>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</si>
  <si>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</si>
  <si>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</si>
  <si>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</si>
  <si>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</si>
  <si>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</si>
  <si>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</si>
  <si>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</si>
  <si>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</si>
  <si>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</si>
  <si>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</si>
  <si>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</si>
  <si>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</si>
  <si>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</si>
  <si>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</si>
  <si>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</si>
  <si>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</si>
  <si>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</si>
  <si>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</si>
  <si>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</si>
  <si>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</si>
  <si>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</si>
  <si>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</si>
  <si>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</si>
  <si>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</si>
  <si>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</si>
  <si>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</si>
  <si>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</si>
  <si>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</si>
  <si>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</si>
  <si>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</si>
  <si>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</si>
  <si>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</si>
  <si>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</si>
  <si>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</si>
  <si>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</si>
  <si>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</si>
  <si>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</si>
  <si>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</si>
  <si>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</si>
  <si>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</si>
  <si>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</si>
  <si>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</si>
  <si>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</si>
  <si>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</si>
  <si>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</si>
  <si>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</si>
  <si>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</si>
  <si>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</si>
  <si>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</si>
  <si>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</si>
  <si>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</si>
  <si>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</si>
  <si>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</si>
  <si>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</si>
  <si>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</si>
  <si>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</si>
  <si>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</si>
  <si>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</si>
  <si>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</si>
  <si>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</si>
  <si>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</si>
  <si>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</si>
  <si>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</si>
  <si>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</si>
  <si>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</si>
  <si>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</si>
  <si>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</si>
  <si>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</si>
  <si>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</si>
  <si>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</si>
  <si>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</si>
  <si>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</si>
  <si>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</si>
  <si>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</si>
  <si>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</si>
  <si>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</si>
  <si>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</si>
  <si>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</si>
  <si>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</si>
  <si>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</si>
  <si>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</si>
  <si>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</si>
  <si>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</si>
  <si>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</si>
  <si>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</si>
  <si>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</si>
  <si>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</si>
  <si>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</si>
  <si>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</si>
  <si>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</si>
  <si>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</si>
  <si>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</si>
  <si>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</si>
  <si>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</si>
  <si>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</si>
  <si>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</si>
  <si>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</si>
  <si>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</si>
  <si>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</si>
  <si>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</si>
  <si>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</si>
  <si>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</si>
  <si>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</si>
  <si>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</si>
  <si>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</si>
  <si>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</si>
  <si>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</si>
  <si>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</si>
  <si>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</si>
  <si>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</si>
  <si>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</si>
  <si>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</si>
  <si>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</si>
  <si>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</si>
  <si>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</si>
  <si>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</si>
  <si>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</si>
  <si>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</si>
  <si>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</si>
  <si>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</si>
  <si>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</si>
  <si>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</si>
  <si>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</si>
  <si>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</si>
  <si>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</si>
  <si>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</si>
  <si>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</si>
  <si>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</si>
  <si>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</si>
  <si>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</si>
  <si>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</si>
  <si>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</si>
  <si>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</si>
  <si>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</si>
  <si>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</si>
  <si>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</si>
  <si>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</si>
  <si>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</si>
  <si>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</si>
  <si>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</si>
  <si>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</si>
  <si>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</si>
  <si>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</si>
  <si>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</si>
  <si>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</si>
  <si>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</si>
  <si>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</si>
  <si>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</si>
  <si>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</si>
  <si>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</si>
  <si>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</si>
  <si>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</si>
  <si>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</si>
  <si>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</si>
  <si>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</si>
  <si>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</si>
  <si>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</si>
  <si>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</si>
  <si>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</si>
  <si>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</si>
  <si>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</si>
  <si>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</si>
  <si>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</si>
  <si>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</si>
  <si>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</si>
  <si>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</si>
  <si>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</si>
  <si>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</si>
  <si>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</si>
  <si>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</si>
  <si>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</si>
  <si>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</si>
  <si>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</si>
  <si>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</si>
  <si>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</si>
  <si>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</si>
  <si>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</si>
  <si>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</si>
  <si>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</si>
  <si>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</si>
  <si>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</si>
  <si>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</si>
  <si>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</si>
  <si>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</si>
  <si>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</si>
  <si>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</si>
  <si>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</si>
  <si>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</si>
  <si>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</si>
  <si>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</si>
  <si>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</si>
  <si>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</si>
  <si>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</si>
  <si>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</si>
  <si>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</si>
  <si>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</si>
  <si>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</si>
  <si>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</si>
  <si>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</si>
  <si>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</si>
  <si>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</si>
  <si>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</si>
  <si>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</si>
  <si>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</si>
  <si>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</si>
  <si>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</si>
  <si>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</si>
  <si>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</si>
  <si>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</si>
  <si>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</si>
  <si>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</si>
  <si>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</si>
  <si>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</si>
  <si>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</si>
  <si>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</si>
  <si>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</si>
  <si>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</si>
  <si>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</si>
  <si>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</si>
  <si>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</si>
  <si>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</si>
  <si>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</si>
  <si>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</si>
  <si>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</si>
  <si>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</si>
  <si>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</si>
  <si>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</si>
  <si>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</si>
  <si>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</si>
  <si>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</si>
  <si>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</si>
  <si>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</si>
  <si>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</si>
  <si>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</si>
  <si>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</si>
  <si>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</si>
  <si>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</si>
  <si>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</si>
  <si>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</si>
  <si>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</si>
  <si>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</si>
  <si>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</si>
  <si>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</si>
  <si>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</si>
  <si>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</si>
  <si>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</si>
  <si>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</si>
  <si>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</si>
  <si>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</si>
  <si>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</si>
  <si>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</si>
  <si>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</si>
  <si>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</si>
  <si>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</si>
  <si>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</si>
  <si>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</si>
  <si>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</si>
  <si>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</si>
  <si>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</si>
  <si>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</si>
  <si>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</si>
  <si>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</si>
  <si>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</si>
  <si>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</si>
  <si>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</si>
  <si>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</si>
  <si>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</si>
  <si>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</si>
  <si>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</si>
  <si>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</si>
  <si>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</si>
  <si>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</si>
  <si>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</si>
  <si>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</si>
  <si>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</si>
  <si>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</si>
  <si>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</si>
  <si>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</si>
  <si>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</si>
  <si>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</si>
  <si>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</si>
  <si>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</si>
  <si>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</si>
  <si>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</si>
  <si>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</si>
  <si>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</si>
  <si>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</si>
  <si>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</si>
  <si>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</si>
  <si>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</si>
  <si>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</si>
  <si>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</si>
  <si>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</si>
  <si>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</si>
  <si>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</si>
  <si>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</si>
  <si>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</si>
  <si>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</si>
  <si>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</si>
  <si>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</si>
  <si>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</si>
  <si>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</si>
  <si>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</si>
  <si>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</si>
  <si>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</si>
  <si>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</si>
  <si>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</si>
  <si>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</si>
  <si>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</si>
  <si>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</si>
  <si>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</si>
  <si>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</si>
  <si>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</si>
  <si>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</si>
  <si>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</si>
  <si>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</si>
  <si>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</si>
  <si>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</si>
  <si>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</si>
  <si>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</si>
  <si>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</si>
  <si>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</si>
  <si>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</si>
  <si>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</si>
  <si>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</si>
  <si>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</si>
  <si>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</si>
  <si>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</si>
  <si>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</si>
  <si>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</si>
  <si>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</si>
  <si>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</si>
  <si>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</si>
  <si>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</si>
  <si>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</si>
  <si>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</si>
  <si>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</si>
  <si>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</si>
  <si>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</si>
  <si>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</si>
  <si>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</si>
  <si>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</si>
  <si>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</si>
  <si>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</si>
  <si>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</si>
  <si>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</si>
  <si>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</si>
  <si>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</si>
  <si>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</si>
  <si>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</si>
  <si>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</si>
  <si>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</si>
  <si>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</si>
  <si>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</si>
  <si>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</si>
  <si>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</si>
  <si>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</si>
  <si>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</si>
  <si>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</si>
  <si>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</si>
  <si>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</si>
  <si>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</si>
  <si>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</si>
  <si>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</si>
  <si>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</si>
  <si>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</si>
  <si>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</si>
  <si>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</si>
  <si>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</si>
  <si>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</si>
  <si>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</si>
  <si>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</si>
  <si>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</si>
  <si>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</si>
  <si>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</si>
  <si>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</si>
  <si>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</si>
  <si>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</si>
  <si>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</si>
  <si>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</si>
  <si>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</si>
  <si>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</si>
  <si>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</si>
  <si>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</si>
  <si>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</si>
  <si>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</si>
  <si>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</si>
  <si>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</si>
  <si>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</si>
  <si>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</si>
  <si>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</si>
  <si>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</si>
  <si>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</si>
  <si>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</si>
  <si>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</si>
  <si>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</si>
  <si>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</si>
  <si>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</si>
  <si>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</si>
  <si>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</si>
  <si>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</si>
  <si>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</si>
  <si>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</si>
  <si>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</si>
  <si>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</si>
  <si>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</si>
  <si>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</si>
  <si>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</si>
  <si>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</si>
  <si>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</si>
  <si>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</si>
  <si>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</si>
  <si>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</si>
  <si>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</si>
  <si>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</si>
  <si>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</si>
  <si>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</si>
  <si>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</si>
  <si>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</si>
  <si>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</si>
  <si>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</si>
  <si>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</si>
  <si>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</si>
  <si>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</si>
  <si>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</si>
  <si>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</si>
  <si>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</si>
  <si>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</si>
  <si>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</si>
  <si>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</si>
  <si>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</si>
  <si>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</si>
  <si>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</si>
  <si>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</si>
  <si>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</si>
  <si>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</si>
  <si>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</si>
  <si>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</si>
  <si>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</si>
  <si>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</si>
  <si>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</si>
  <si>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</si>
  <si>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</si>
  <si>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</si>
  <si>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</si>
  <si>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</si>
  <si>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</si>
  <si>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</si>
  <si>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</si>
  <si>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</si>
  <si>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</si>
  <si>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</si>
  <si>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</si>
  <si>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</si>
  <si>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</si>
  <si>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</si>
  <si>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</si>
  <si>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</si>
  <si>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</si>
  <si>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</si>
  <si>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</si>
  <si>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</si>
  <si>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</si>
  <si>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</si>
  <si>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</si>
  <si>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</si>
  <si>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</si>
  <si>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</si>
  <si>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</si>
  <si>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</si>
  <si>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</si>
  <si>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</si>
  <si>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</si>
  <si>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</si>
  <si>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</si>
  <si>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</si>
  <si>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</si>
  <si>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</si>
  <si>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</si>
  <si>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</si>
  <si>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</si>
  <si>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</si>
  <si>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</si>
  <si>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</si>
  <si>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</si>
  <si>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</si>
  <si>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</si>
  <si>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</si>
  <si>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</si>
  <si>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</si>
  <si>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</si>
  <si>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</si>
  <si>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</si>
  <si>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</si>
  <si>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</si>
  <si>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</si>
  <si>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</si>
  <si>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</si>
  <si>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</si>
  <si>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</si>
  <si>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</si>
  <si>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</si>
  <si>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</si>
  <si>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</si>
  <si>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</si>
  <si>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</si>
  <si>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</si>
  <si>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</si>
  <si>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</si>
  <si>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</si>
  <si>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</si>
  <si>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</si>
  <si>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</si>
  <si>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</si>
  <si>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</si>
  <si>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</si>
  <si>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</si>
  <si>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</si>
  <si>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</si>
  <si>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</si>
  <si>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</si>
  <si>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</si>
  <si>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</si>
  <si>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</si>
  <si>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</si>
  <si>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</si>
  <si>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</si>
  <si>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</si>
  <si>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</si>
  <si>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</si>
  <si>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</si>
  <si>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</si>
  <si>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</si>
  <si>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</si>
  <si>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</si>
  <si>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</si>
  <si>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</si>
  <si>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</si>
  <si>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</si>
  <si>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</si>
  <si>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</si>
  <si>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</si>
  <si>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</si>
  <si>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</si>
  <si>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</si>
  <si>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</si>
  <si>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</si>
  <si>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</si>
  <si>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</si>
  <si>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</si>
  <si>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</si>
  <si>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</si>
  <si>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</si>
  <si>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</si>
  <si>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</si>
  <si>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</si>
  <si>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</si>
  <si>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</si>
  <si>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</si>
  <si>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</si>
  <si>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</si>
  <si>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</si>
  <si>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</si>
  <si>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</si>
  <si>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</si>
  <si>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</si>
  <si>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</si>
  <si>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</si>
  <si>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</si>
  <si>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</si>
  <si>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</si>
  <si>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</si>
  <si>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</si>
  <si>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</si>
  <si>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</si>
  <si>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</si>
  <si>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</si>
  <si>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</si>
  <si>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</si>
  <si>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</si>
  <si>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</si>
  <si>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</si>
  <si>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</si>
  <si>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</si>
  <si>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</si>
  <si>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</si>
  <si>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</si>
  <si>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</si>
  <si>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</si>
  <si>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</si>
  <si>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</si>
  <si>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</si>
  <si>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</si>
  <si>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</si>
  <si>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</si>
  <si>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</si>
  <si>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</si>
  <si>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</si>
  <si>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</si>
  <si>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</si>
  <si>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</si>
  <si>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</si>
  <si>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</si>
  <si>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</si>
  <si>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</si>
  <si>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</si>
  <si>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</si>
  <si>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</si>
  <si>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</si>
  <si>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</si>
  <si>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</si>
  <si>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</si>
  <si>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</si>
  <si>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</si>
  <si>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</si>
  <si>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</si>
  <si>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</si>
  <si>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</si>
  <si>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</si>
  <si>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</si>
  <si>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</si>
  <si>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</si>
  <si>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</si>
  <si>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</si>
  <si>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</si>
  <si>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</si>
  <si>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</si>
  <si>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</si>
  <si>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</si>
  <si>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</si>
  <si>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</si>
  <si>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</si>
  <si>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</si>
  <si>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</si>
  <si>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</si>
  <si>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</si>
  <si>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</si>
  <si>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</si>
  <si>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</si>
  <si>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</si>
  <si>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</si>
  <si>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</si>
  <si>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</si>
  <si>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</si>
  <si>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</si>
  <si>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</si>
  <si>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</si>
  <si>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</si>
  <si>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</si>
  <si>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</si>
  <si>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</si>
  <si>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</si>
  <si>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</si>
  <si>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</si>
  <si>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</si>
  <si>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</si>
  <si>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</si>
  <si>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</si>
  <si>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</si>
  <si>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</si>
  <si>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</si>
  <si>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</si>
  <si>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</si>
  <si>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</si>
  <si>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</si>
  <si>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</si>
  <si>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</si>
  <si>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</si>
  <si>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</si>
  <si>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</si>
  <si>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</si>
  <si>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</si>
  <si>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</si>
  <si>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</si>
  <si>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</si>
  <si>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</si>
  <si>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</si>
  <si>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</si>
  <si>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</si>
  <si>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</si>
  <si>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</si>
  <si>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</si>
  <si>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</si>
  <si>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</si>
  <si>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</si>
  <si>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</si>
  <si>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</si>
  <si>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</si>
  <si>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</si>
  <si>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</si>
  <si>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</si>
  <si>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</si>
  <si>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</si>
  <si>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</si>
  <si>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</si>
  <si>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</si>
  <si>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</si>
  <si>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</si>
  <si>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</si>
  <si>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</si>
  <si>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</si>
  <si>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</si>
  <si>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</si>
  <si>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</si>
  <si>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</si>
  <si>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</si>
  <si>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</si>
  <si>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</si>
  <si>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</si>
  <si>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</si>
  <si>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</si>
  <si>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</si>
  <si>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</si>
  <si>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</si>
  <si>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</si>
  <si>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</si>
  <si>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</si>
  <si>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</si>
  <si>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</si>
  <si>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</si>
  <si>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</si>
  <si>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</si>
  <si>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</si>
  <si>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</si>
  <si>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</si>
  <si>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</si>
  <si>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</si>
  <si>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</si>
  <si>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</si>
  <si>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</si>
  <si>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</si>
  <si>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</si>
  <si>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</si>
  <si>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</si>
  <si>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</si>
  <si>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</si>
  <si>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</si>
  <si>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</si>
  <si>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</si>
  <si>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</si>
  <si>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</si>
  <si>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</si>
  <si>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</si>
  <si>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</si>
  <si>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</si>
  <si>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</si>
  <si>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</si>
  <si>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</si>
  <si>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</si>
  <si>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</si>
  <si>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</si>
  <si>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</si>
  <si>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</si>
  <si>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</si>
  <si>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</si>
  <si>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</si>
  <si>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</si>
  <si>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</si>
  <si>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</si>
  <si>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</si>
  <si>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</si>
  <si>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</si>
  <si>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</si>
  <si>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</si>
  <si>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</si>
  <si>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</si>
  <si>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</si>
  <si>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</si>
  <si>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</si>
  <si>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</si>
  <si>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</si>
  <si>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</si>
  <si>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</si>
  <si>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</si>
  <si>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</si>
  <si>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</si>
  <si>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</si>
  <si>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</si>
  <si>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</si>
  <si>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</si>
  <si>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</si>
  <si>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</si>
  <si>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</si>
  <si>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</si>
  <si>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</si>
  <si>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</si>
  <si>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</si>
  <si>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</si>
  <si>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</si>
  <si>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</si>
  <si>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</si>
  <si>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</si>
  <si>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</si>
  <si>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</si>
  <si>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</si>
  <si>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</si>
  <si>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</si>
  <si>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</si>
  <si>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</si>
  <si>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</si>
  <si>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</si>
  <si>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</si>
  <si>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</si>
  <si>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</si>
  <si>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</si>
  <si>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</si>
  <si>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</si>
  <si>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</si>
  <si>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</si>
  <si>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</si>
  <si>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</si>
  <si>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</si>
  <si>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</si>
  <si>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</si>
  <si>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</si>
  <si>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</si>
  <si>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</si>
  <si>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</si>
  <si>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</si>
  <si>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</si>
  <si>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</si>
  <si>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</si>
  <si>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</si>
  <si>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</si>
  <si>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</si>
  <si>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</si>
  <si>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</si>
  <si>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</si>
  <si>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</si>
  <si>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</si>
  <si>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</si>
  <si>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</si>
  <si>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</si>
  <si>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</si>
  <si>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</si>
  <si>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</si>
  <si>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</si>
  <si>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</si>
  <si>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</si>
  <si>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</si>
  <si>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</si>
  <si>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</si>
  <si>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</si>
  <si>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</si>
  <si>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</si>
  <si>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</si>
  <si>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</si>
  <si>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</si>
  <si>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</si>
  <si>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</si>
  <si>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</si>
  <si>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</si>
  <si>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</si>
  <si>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</si>
  <si>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</si>
  <si>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</si>
  <si>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</si>
  <si>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</si>
  <si>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</si>
  <si>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</si>
  <si>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</si>
  <si>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</si>
  <si>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</si>
  <si>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</si>
  <si>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</si>
  <si>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</si>
  <si>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</si>
  <si>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</si>
  <si>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</si>
  <si>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</si>
  <si>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</si>
  <si>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</si>
  <si>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</si>
  <si>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</si>
  <si>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</si>
  <si>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</si>
  <si>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</si>
  <si>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</si>
  <si>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</si>
  <si>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</si>
  <si>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</si>
  <si>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</si>
  <si>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</si>
  <si>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</si>
  <si>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</si>
  <si>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</si>
  <si>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</si>
  <si>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</si>
  <si>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</si>
  <si>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</si>
  <si>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</si>
  <si>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</si>
  <si>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</si>
  <si>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</si>
  <si>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</si>
  <si>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</si>
  <si>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</si>
  <si>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</si>
  <si>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</si>
  <si>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</si>
  <si>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</si>
  <si>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</si>
  <si>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</si>
  <si>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</si>
  <si>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</si>
  <si>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</si>
  <si>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</si>
  <si>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</si>
  <si>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</si>
  <si>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</si>
  <si>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</si>
  <si>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</si>
  <si>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</si>
  <si>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</si>
  <si>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</si>
  <si>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</si>
  <si>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</si>
  <si>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</si>
  <si>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</si>
  <si>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</si>
  <si>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</si>
  <si>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</si>
  <si>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</si>
  <si>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</si>
  <si>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</si>
  <si>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</si>
  <si>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</si>
  <si>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</si>
  <si>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</si>
  <si>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</si>
  <si>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</si>
  <si>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</si>
  <si>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</si>
  <si>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</si>
  <si>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</si>
  <si>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</si>
  <si>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</si>
  <si>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</si>
  <si>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</si>
  <si>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</si>
  <si>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</si>
  <si>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</si>
  <si>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</si>
  <si>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</si>
  <si>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</si>
  <si>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</si>
  <si>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</si>
  <si>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</si>
  <si>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</si>
  <si>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</si>
  <si>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</si>
  <si>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</si>
  <si>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</si>
  <si>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</si>
  <si>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</si>
  <si>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</si>
  <si>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</si>
  <si>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</si>
  <si>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</si>
  <si>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</si>
  <si>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</si>
  <si>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</si>
  <si>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</si>
  <si>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</si>
  <si>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</si>
  <si>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</si>
  <si>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</si>
  <si>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</si>
  <si>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</si>
  <si>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</si>
  <si>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</si>
  <si>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</si>
  <si>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</si>
  <si>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</si>
  <si>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</si>
  <si>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</si>
  <si>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</si>
  <si>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</si>
  <si>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</si>
  <si>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</si>
  <si>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</si>
  <si>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</si>
  <si>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</si>
  <si>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</si>
  <si>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</si>
  <si>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</si>
  <si>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</si>
  <si>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</si>
  <si>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</si>
  <si>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</si>
  <si>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</si>
  <si>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</si>
  <si>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</si>
  <si>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</si>
  <si>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</si>
  <si>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</si>
  <si>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</si>
  <si>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</si>
  <si>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</si>
  <si>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</si>
  <si>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</si>
  <si>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</si>
  <si>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</si>
  <si>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</si>
  <si>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</si>
  <si>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</si>
  <si>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</si>
  <si>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</si>
  <si>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</si>
  <si>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</si>
  <si>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</si>
  <si>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</si>
  <si>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</si>
  <si>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</si>
  <si>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</si>
  <si>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</si>
  <si>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</si>
  <si>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</si>
  <si>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</si>
  <si>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</si>
  <si>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</si>
  <si>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</si>
  <si>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</si>
  <si>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</si>
  <si>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</si>
  <si>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</si>
  <si>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</si>
  <si>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</si>
  <si>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</si>
  <si>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</si>
  <si>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</si>
  <si>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</si>
  <si>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</si>
  <si>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</si>
  <si>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</si>
  <si>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</si>
  <si>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</si>
  <si>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</si>
  <si>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</si>
  <si>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</si>
  <si>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</si>
  <si>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</si>
  <si>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</si>
  <si>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</si>
  <si>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</si>
  <si>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</si>
  <si>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</si>
  <si>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</si>
  <si>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</si>
  <si>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</si>
  <si>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</si>
  <si>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</si>
  <si>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</si>
  <si>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</si>
  <si>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</si>
  <si>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</si>
  <si>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</si>
  <si>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</si>
  <si>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</si>
  <si>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</si>
  <si>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</si>
  <si>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</si>
  <si>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</si>
  <si>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</si>
  <si>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</si>
  <si>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</si>
  <si>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</si>
  <si>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</si>
  <si>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</si>
  <si>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</si>
  <si>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</si>
  <si>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</si>
  <si>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</si>
  <si>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</si>
  <si>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</si>
  <si>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</si>
  <si>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</si>
  <si>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</si>
  <si>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</si>
  <si>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</si>
  <si>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</si>
  <si>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</si>
  <si>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</si>
  <si>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</si>
  <si>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</si>
  <si>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</si>
  <si>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</si>
  <si>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</si>
  <si>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</si>
  <si>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</si>
  <si>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</si>
  <si>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</si>
  <si>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</si>
  <si>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</si>
  <si>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</si>
  <si>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</si>
  <si>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</si>
  <si>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</si>
  <si>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</si>
  <si>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</si>
  <si>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</si>
  <si>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</si>
  <si>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</si>
  <si>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</si>
  <si>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</si>
  <si>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</si>
  <si>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</si>
  <si>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</si>
  <si>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</si>
  <si>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</si>
  <si>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</si>
  <si>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</si>
  <si>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</si>
  <si>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</si>
  <si>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</si>
  <si>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</si>
  <si>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</si>
  <si>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</si>
  <si>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</si>
  <si>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</si>
  <si>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</si>
  <si>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</si>
  <si>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</si>
  <si>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</si>
  <si>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</si>
  <si>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</si>
  <si>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</si>
  <si>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</si>
  <si>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</si>
  <si>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</si>
  <si>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</si>
  <si>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</si>
  <si>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</si>
  <si>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</si>
  <si>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</si>
  <si>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</si>
  <si>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</si>
  <si>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</si>
  <si>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</si>
  <si>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</si>
  <si>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</si>
  <si>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</si>
  <si>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</si>
  <si>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</si>
  <si>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</si>
  <si>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</si>
  <si>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</si>
  <si>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</si>
  <si>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</si>
  <si>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</si>
  <si>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</si>
  <si>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</si>
  <si>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</si>
  <si>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</si>
  <si>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</si>
  <si>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</si>
  <si>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</si>
  <si>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</si>
  <si>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</si>
  <si>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</si>
  <si>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</si>
  <si>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</si>
  <si>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</si>
  <si>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</si>
  <si>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</si>
  <si>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</si>
  <si>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</si>
  <si>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</si>
  <si>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</si>
  <si>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</si>
  <si>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</si>
  <si>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</si>
  <si>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</si>
  <si>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</si>
  <si>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</si>
  <si>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</si>
  <si>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</si>
  <si>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</si>
  <si>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</si>
  <si>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</si>
  <si>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</si>
  <si>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</si>
  <si>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</si>
  <si>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</si>
  <si>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</si>
  <si>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</si>
  <si>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</si>
  <si>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</si>
  <si>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</si>
  <si>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</si>
  <si>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</si>
  <si>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</si>
  <si>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</si>
  <si>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</si>
  <si>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</si>
  <si>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</si>
  <si>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</si>
  <si>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</si>
  <si>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</si>
  <si>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</si>
  <si>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</si>
  <si>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</si>
  <si>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</si>
  <si>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</si>
  <si>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</si>
  <si>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</si>
  <si>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</si>
  <si>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</si>
  <si>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</si>
  <si>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</si>
  <si>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</si>
  <si>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</si>
  <si>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</si>
  <si>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</si>
  <si>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</si>
  <si>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</si>
  <si>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</si>
  <si>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</si>
  <si>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</si>
  <si>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</si>
  <si>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</si>
  <si>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</si>
  <si>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</si>
  <si>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</si>
  <si>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</si>
  <si>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</si>
  <si>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</si>
  <si>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</si>
  <si>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</si>
  <si>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</si>
  <si>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</si>
  <si>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</si>
  <si>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</si>
  <si>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</si>
  <si>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</si>
  <si>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</si>
  <si>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</si>
  <si>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</si>
  <si>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</si>
  <si>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</si>
  <si>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</si>
  <si>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</si>
  <si>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</si>
  <si>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</si>
  <si>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</si>
  <si>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</si>
  <si>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</si>
  <si>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</si>
  <si>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</si>
  <si>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</si>
  <si>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</si>
  <si>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</si>
  <si>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</si>
  <si>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</si>
  <si>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</si>
  <si>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</si>
  <si>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</si>
  <si>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</si>
  <si>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</si>
  <si>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</si>
  <si>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</si>
  <si>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</si>
  <si>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</si>
  <si>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</si>
  <si>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</si>
  <si>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</si>
  <si>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</si>
  <si>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</si>
  <si>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</si>
  <si>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</si>
  <si>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</si>
  <si>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</si>
  <si>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</si>
  <si>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</si>
  <si>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</si>
  <si>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</si>
  <si>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</si>
  <si>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</si>
  <si>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</si>
  <si>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</si>
  <si>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</si>
  <si>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</si>
  <si>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</si>
  <si>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</si>
  <si>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</si>
  <si>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</si>
  <si>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</si>
  <si>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</si>
  <si>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</si>
  <si>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</si>
  <si>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</si>
  <si>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</si>
  <si>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</si>
  <si>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</si>
  <si>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</si>
  <si>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</si>
  <si>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</si>
  <si>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</si>
  <si>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</si>
  <si>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</si>
  <si>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</si>
  <si>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</si>
  <si>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</si>
  <si>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</si>
  <si>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</si>
  <si>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</si>
  <si>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</si>
  <si>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</si>
  <si>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</si>
  <si>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</si>
  <si>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</si>
  <si>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</si>
  <si>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</si>
  <si>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</si>
  <si>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</si>
  <si>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</si>
  <si>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</si>
  <si>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</si>
  <si>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</si>
  <si>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</si>
  <si>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</si>
  <si>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</si>
  <si>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</si>
  <si>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</si>
  <si>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</si>
  <si>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</si>
  <si>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</si>
  <si>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</si>
  <si>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</si>
  <si>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</si>
  <si>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</si>
  <si>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</si>
  <si>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</si>
  <si>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</si>
  <si>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</si>
  <si>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</si>
  <si>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</si>
  <si>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</si>
  <si>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</si>
  <si>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</si>
  <si>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</si>
  <si>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</si>
  <si>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</si>
  <si>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</si>
  <si>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</si>
  <si>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</si>
  <si>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</si>
  <si>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</si>
  <si>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</si>
  <si>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</si>
  <si>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</si>
  <si>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</si>
  <si>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</si>
  <si>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</si>
  <si>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</si>
  <si>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</si>
  <si>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</si>
  <si>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</si>
  <si>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</si>
  <si>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</si>
  <si>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</si>
  <si>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</si>
  <si>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</si>
  <si>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</si>
  <si>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</si>
  <si>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</si>
  <si>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</si>
  <si>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</si>
  <si>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</si>
  <si>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</si>
  <si>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</si>
  <si>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</si>
  <si>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</si>
  <si>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</si>
  <si>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</si>
  <si>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</si>
  <si>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</si>
  <si>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</si>
  <si>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</si>
  <si>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</si>
  <si>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</si>
  <si>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</si>
  <si>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</si>
  <si>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</si>
  <si>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</si>
  <si>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</si>
  <si>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</si>
  <si>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</si>
  <si>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</si>
  <si>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</si>
  <si>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</si>
  <si>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</si>
  <si>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</si>
  <si>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</si>
  <si>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</si>
  <si>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</si>
  <si>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</si>
  <si>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</si>
  <si>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</si>
  <si>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</si>
  <si>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</si>
  <si>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</si>
  <si>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</si>
  <si>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</si>
  <si>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</si>
  <si>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</si>
  <si>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</si>
  <si>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</si>
  <si>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</si>
  <si>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</si>
  <si>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</si>
  <si>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</si>
  <si>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</si>
  <si>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</si>
  <si>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</si>
  <si>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</si>
  <si>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</si>
  <si>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</si>
  <si>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</si>
  <si>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</si>
  <si>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</si>
  <si>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</si>
  <si>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</si>
  <si>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</si>
  <si>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</si>
  <si>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</si>
  <si>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</si>
  <si>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</si>
  <si>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</si>
  <si>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</si>
  <si>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</si>
  <si>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</si>
  <si>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</si>
  <si>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</si>
  <si>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</si>
  <si>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</si>
  <si>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</si>
  <si>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</si>
  <si>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</si>
  <si>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</si>
  <si>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</si>
  <si>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</si>
  <si>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</si>
  <si>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</si>
  <si>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</si>
  <si>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</si>
  <si>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</si>
  <si>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</si>
  <si>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</si>
  <si>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</si>
  <si>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</si>
  <si>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</si>
  <si>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</si>
  <si>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</si>
  <si>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</si>
  <si>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</si>
  <si>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</si>
  <si>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</si>
  <si>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</si>
  <si>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</si>
  <si>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</si>
  <si>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</si>
  <si>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</si>
  <si>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</si>
  <si>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</si>
  <si>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</si>
  <si>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</si>
  <si>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</si>
  <si>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</si>
  <si>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</si>
  <si>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</si>
  <si>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</si>
  <si>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</si>
  <si>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</si>
  <si>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</si>
  <si>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</si>
  <si>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</si>
  <si>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</si>
  <si>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</si>
  <si>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</si>
  <si>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</si>
  <si>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</si>
  <si>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</si>
  <si>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</si>
  <si>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</si>
  <si>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</si>
  <si>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</si>
  <si>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</si>
  <si>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</si>
  <si>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</si>
  <si>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</si>
  <si>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</si>
  <si>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</si>
  <si>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</si>
  <si>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</si>
  <si>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</si>
  <si>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</si>
  <si>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</si>
  <si>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</si>
  <si>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</si>
  <si>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</si>
  <si>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</si>
  <si>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</si>
  <si>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</si>
  <si>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</si>
  <si>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</si>
  <si>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</si>
  <si>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</si>
  <si>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</si>
  <si>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</si>
  <si>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</si>
  <si>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</si>
  <si>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</si>
  <si>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</si>
  <si>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</si>
  <si>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</si>
  <si>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</si>
  <si>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</si>
  <si>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</si>
  <si>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</si>
  <si>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</si>
  <si>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</si>
  <si>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</si>
  <si>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</si>
  <si>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</si>
  <si>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</si>
  <si>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</si>
  <si>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</si>
  <si>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</si>
  <si>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</si>
  <si>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</si>
  <si>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</si>
  <si>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</si>
  <si>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</si>
  <si>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</si>
  <si>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</si>
  <si>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</si>
  <si>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</si>
  <si>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</si>
  <si>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</si>
  <si>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</si>
  <si>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</si>
  <si>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</si>
  <si>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</si>
  <si>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</si>
  <si>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</si>
  <si>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</si>
  <si>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</si>
  <si>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</si>
  <si>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</si>
  <si>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</si>
  <si>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</si>
  <si>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</si>
  <si>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</si>
  <si>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</si>
  <si>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</si>
  <si>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</si>
  <si>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</si>
  <si>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</si>
  <si>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</si>
  <si>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</si>
  <si>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</si>
  <si>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</si>
  <si>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</si>
  <si>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</si>
  <si>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</si>
  <si>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</si>
  <si>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</si>
  <si>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</si>
  <si>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</si>
  <si>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</si>
  <si>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</si>
  <si>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</si>
  <si>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</si>
  <si>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</si>
  <si>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</si>
  <si>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</si>
  <si>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</si>
  <si>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</si>
  <si>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</si>
  <si>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</si>
  <si>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</si>
  <si>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</si>
  <si>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</si>
  <si>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</si>
  <si>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</si>
  <si>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</si>
  <si>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</si>
  <si>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</si>
  <si>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</si>
  <si>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</si>
  <si>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</si>
  <si>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</si>
  <si>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</si>
  <si>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</si>
  <si>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</si>
  <si>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</si>
  <si>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</si>
  <si>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</si>
  <si>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</si>
  <si>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</si>
  <si>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</si>
  <si>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</si>
  <si>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</si>
  <si>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</si>
  <si>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</si>
  <si>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</si>
  <si>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</si>
  <si>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</si>
  <si>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</si>
  <si>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</si>
  <si>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</si>
  <si>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</si>
  <si>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</si>
  <si>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</si>
  <si>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</si>
  <si>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</si>
  <si>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</si>
  <si>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</si>
  <si>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</si>
  <si>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</si>
  <si>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</si>
  <si>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</si>
  <si>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</si>
  <si>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</si>
  <si>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</si>
  <si>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</si>
  <si>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</si>
  <si>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</si>
  <si>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</si>
  <si>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</si>
  <si>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</si>
  <si>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</si>
  <si>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</si>
  <si>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</si>
  <si>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</si>
  <si>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</si>
  <si>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</si>
  <si>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</si>
  <si>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</si>
  <si>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</si>
  <si>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</si>
  <si>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</si>
  <si>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</si>
  <si>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</si>
  <si>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</si>
  <si>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</si>
  <si>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</si>
  <si>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</si>
  <si>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</si>
  <si>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</si>
  <si>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</si>
  <si>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</si>
  <si>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</si>
  <si>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</si>
  <si>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</si>
  <si>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</si>
  <si>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</si>
  <si>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</si>
  <si>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</si>
  <si>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</si>
  <si>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</si>
  <si>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</si>
  <si>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</si>
  <si>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</si>
  <si>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</si>
  <si>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</si>
  <si>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</si>
  <si>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</si>
  <si>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</si>
  <si>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</si>
  <si>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</si>
  <si>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</si>
  <si>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</si>
  <si>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</si>
  <si>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</si>
  <si>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</si>
  <si>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</si>
  <si>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</si>
  <si>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</si>
  <si>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</si>
  <si>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</si>
  <si>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</si>
  <si>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</si>
  <si>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</si>
  <si>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</si>
  <si>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</si>
  <si>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</si>
  <si>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</si>
  <si>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</si>
  <si>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</si>
  <si>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</si>
  <si>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</si>
  <si>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</si>
  <si>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</si>
  <si>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</si>
  <si>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</si>
  <si>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</si>
  <si>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</si>
  <si>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</si>
  <si>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</si>
  <si>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</si>
  <si>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</si>
  <si>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</si>
  <si>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</si>
  <si>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</si>
  <si>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</si>
  <si>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</si>
  <si>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</si>
  <si>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</si>
  <si>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</si>
  <si>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</si>
  <si>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</si>
  <si>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</si>
  <si>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</si>
  <si>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</si>
  <si>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</si>
  <si>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</si>
  <si>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</si>
  <si>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</si>
  <si>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</si>
  <si>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</si>
  <si>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</si>
  <si>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</si>
  <si>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</si>
  <si>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</si>
  <si>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</si>
  <si>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</si>
  <si>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</si>
  <si>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</si>
  <si>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</si>
  <si>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</si>
  <si>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</si>
  <si>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</si>
  <si>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</si>
  <si>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</si>
  <si>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</si>
  <si>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</si>
  <si>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</si>
  <si>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</si>
  <si>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</si>
  <si>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</si>
  <si>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</si>
  <si>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</si>
  <si>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</si>
  <si>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</si>
  <si>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</si>
  <si>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</si>
  <si>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</si>
  <si>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</si>
  <si>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</si>
  <si>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</si>
  <si>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</si>
  <si>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</si>
  <si>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</si>
  <si>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</si>
  <si>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</si>
  <si>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</si>
  <si>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</si>
  <si>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</si>
  <si>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</si>
  <si>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</si>
  <si>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</si>
  <si>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</si>
  <si>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</si>
  <si>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</si>
  <si>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</si>
  <si>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</si>
  <si>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</si>
  <si>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</si>
  <si>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</si>
  <si>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</si>
  <si>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</si>
  <si>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</si>
  <si>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</si>
  <si>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</si>
  <si>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</si>
  <si>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</si>
  <si>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</si>
  <si>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</si>
  <si>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</si>
  <si>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</si>
  <si>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</si>
  <si>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</si>
  <si>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</si>
  <si>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</si>
  <si>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</si>
  <si>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</si>
  <si>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</si>
  <si>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</si>
  <si>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</si>
  <si>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</si>
  <si>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</si>
  <si>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</si>
  <si>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</si>
  <si>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</si>
  <si>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</si>
  <si>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</si>
  <si>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</si>
  <si>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</si>
  <si>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</si>
  <si>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</si>
  <si>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</si>
  <si>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</si>
  <si>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</si>
  <si>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</si>
  <si>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</si>
  <si>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</si>
  <si>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</si>
  <si>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</si>
  <si>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</si>
  <si>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</si>
  <si>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</si>
  <si>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</si>
  <si>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</si>
  <si>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</si>
  <si>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</si>
  <si>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</si>
  <si>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</si>
  <si>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</si>
  <si>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</si>
  <si>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</si>
  <si>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</si>
  <si>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</si>
  <si>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</si>
  <si>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</si>
  <si>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</si>
  <si>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</si>
  <si>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</si>
  <si>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</si>
  <si>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</si>
  <si>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</si>
  <si>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</si>
  <si>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</si>
  <si>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</si>
  <si>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</si>
  <si>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</si>
  <si>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</si>
  <si>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</si>
  <si>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</si>
  <si>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</si>
  <si>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</si>
  <si>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</si>
  <si>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</si>
  <si>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</si>
  <si>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</si>
  <si>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</si>
  <si>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</si>
  <si>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</si>
  <si>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</si>
  <si>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</si>
  <si>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</si>
  <si>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</si>
  <si>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</si>
  <si>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</si>
  <si>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</si>
  <si>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</si>
  <si>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</si>
  <si>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</si>
  <si>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</si>
  <si>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</si>
  <si>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</si>
  <si>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</si>
  <si>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</si>
  <si>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</si>
  <si>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</si>
  <si>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</si>
  <si>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</si>
  <si>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</si>
  <si>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</si>
  <si>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</si>
  <si>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</si>
  <si>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</si>
  <si>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</si>
  <si>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</si>
  <si>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</si>
  <si>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</si>
  <si>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</si>
  <si>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</si>
  <si>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</si>
  <si>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</si>
  <si>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</si>
  <si>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</si>
  <si>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</si>
  <si>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</si>
  <si>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</si>
  <si>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</si>
  <si>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</si>
  <si>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</si>
  <si>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</si>
  <si>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</si>
  <si>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</si>
  <si>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</si>
  <si>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</si>
  <si>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</si>
  <si>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</si>
  <si>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</si>
  <si>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</si>
  <si>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</si>
  <si>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</si>
  <si>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</si>
  <si>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</si>
  <si>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</si>
  <si>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</si>
  <si>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</si>
  <si>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</si>
  <si>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</si>
  <si>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</si>
  <si>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</si>
  <si>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</si>
  <si>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</si>
  <si>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</si>
  <si>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</si>
  <si>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</si>
  <si>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</si>
  <si>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</si>
  <si>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</si>
  <si>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</si>
  <si>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</si>
  <si>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</si>
  <si>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</si>
  <si>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</si>
  <si>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</si>
  <si>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</si>
  <si>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</si>
  <si>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</si>
  <si>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</si>
  <si>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</si>
  <si>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</si>
  <si>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</si>
  <si>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</si>
  <si>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</si>
  <si>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</si>
  <si>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</si>
  <si>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</si>
  <si>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</si>
  <si>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</si>
  <si>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</si>
  <si>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</si>
  <si>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</si>
  <si>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</si>
  <si>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</si>
  <si>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</si>
  <si>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</si>
  <si>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</si>
  <si>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</si>
  <si>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</si>
  <si>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</si>
  <si>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</si>
  <si>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</si>
  <si>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</si>
  <si>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</si>
  <si>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</si>
  <si>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</si>
  <si>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</si>
  <si>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</si>
  <si>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</si>
  <si>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</si>
  <si>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</si>
  <si>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</si>
  <si>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</si>
  <si>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</si>
  <si>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</si>
  <si>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</si>
  <si>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</si>
  <si>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</si>
  <si>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</si>
  <si>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</si>
  <si>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</si>
  <si>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</si>
  <si>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</si>
  <si>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</si>
  <si>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</si>
  <si>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</si>
  <si>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</si>
  <si>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</si>
  <si>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</si>
  <si>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</si>
  <si>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</si>
  <si>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</si>
  <si>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</si>
  <si>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</si>
  <si>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</si>
  <si>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</si>
  <si>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</si>
  <si>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</si>
  <si>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</si>
  <si>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</si>
  <si>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</si>
  <si>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</si>
  <si>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</si>
  <si>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</si>
  <si>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</si>
  <si>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</si>
  <si>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</si>
  <si>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</si>
  <si>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</si>
  <si>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</si>
  <si>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</si>
  <si>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</si>
  <si>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</si>
  <si>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</si>
  <si>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</si>
  <si>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</si>
  <si>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</si>
  <si>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</si>
  <si>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</si>
  <si>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</si>
  <si>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</si>
  <si>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</si>
  <si>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</si>
  <si>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</si>
  <si>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</si>
  <si>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</si>
  <si>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</si>
  <si>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</si>
  <si>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</si>
  <si>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</si>
  <si>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</si>
  <si>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</si>
  <si>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</si>
  <si>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</si>
  <si>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</si>
  <si>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</si>
  <si>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</si>
  <si>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</si>
  <si>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</si>
  <si>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</si>
  <si>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</si>
  <si>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</si>
  <si>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</si>
  <si>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</si>
  <si>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</si>
  <si>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</si>
  <si>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</si>
  <si>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</si>
  <si>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</si>
  <si>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</si>
  <si>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</si>
  <si>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</si>
  <si>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</si>
  <si>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</si>
  <si>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</si>
  <si>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</si>
  <si>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</si>
  <si>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</si>
  <si>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</si>
  <si>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</si>
  <si>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</si>
  <si>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</si>
  <si>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</si>
  <si>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</si>
  <si>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</si>
  <si>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</si>
  <si>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</si>
  <si>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</si>
  <si>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</si>
  <si>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</si>
  <si>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</si>
  <si>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</si>
  <si>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</si>
  <si>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</si>
  <si>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</si>
  <si>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</si>
  <si>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</si>
  <si>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</si>
  <si>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</si>
  <si>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</si>
  <si>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</si>
  <si>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</si>
  <si>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</si>
  <si>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</si>
  <si>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</si>
  <si>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</si>
  <si>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</si>
  <si>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</si>
  <si>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</si>
  <si>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</si>
  <si>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</si>
  <si>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</si>
  <si>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</si>
  <si>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</si>
  <si>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</si>
  <si>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</si>
  <si>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</si>
  <si>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</si>
  <si>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</si>
  <si>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</si>
  <si>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</si>
  <si>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</si>
  <si>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</si>
  <si>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</si>
  <si>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</si>
  <si>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</si>
  <si>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</si>
  <si>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</si>
  <si>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</si>
  <si>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</si>
  <si>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</si>
  <si>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</si>
  <si>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</si>
  <si>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</si>
  <si>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</si>
  <si>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</si>
  <si>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</si>
  <si>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</si>
  <si>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</si>
  <si>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</si>
  <si>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</si>
  <si>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</si>
  <si>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</si>
  <si>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</si>
  <si>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</si>
  <si>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</si>
  <si>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</si>
  <si>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</si>
  <si>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</si>
  <si>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</si>
  <si>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</si>
  <si>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</si>
  <si>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</si>
  <si>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</si>
  <si>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</si>
  <si>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</si>
  <si>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</si>
  <si>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</si>
  <si>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</si>
  <si>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</si>
  <si>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</si>
  <si>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</si>
  <si>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</si>
  <si>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</si>
  <si>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</si>
  <si>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</si>
  <si>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</si>
  <si>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</si>
  <si>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</si>
  <si>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</si>
  <si>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</si>
  <si>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</si>
  <si>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</si>
  <si>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</si>
  <si>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</si>
  <si>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</si>
  <si>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</si>
  <si>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</si>
  <si>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</si>
  <si>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</si>
  <si>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</si>
  <si>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</si>
  <si>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</si>
  <si>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</si>
  <si>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</si>
  <si>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</si>
  <si>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</si>
  <si>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</si>
  <si>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</si>
  <si>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</si>
  <si>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</si>
  <si>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</si>
  <si>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</si>
  <si>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</si>
  <si>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</si>
  <si>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</si>
  <si>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</si>
  <si>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</si>
  <si>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</si>
  <si>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</si>
  <si>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</si>
  <si>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</si>
  <si>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</si>
  <si>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</si>
  <si>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</si>
  <si>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</si>
  <si>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</si>
  <si>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</si>
  <si>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</si>
  <si>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</si>
  <si>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</si>
  <si>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</si>
  <si>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</si>
  <si>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</si>
  <si>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</si>
  <si>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</si>
  <si>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</si>
  <si>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</si>
  <si>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</si>
  <si>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</si>
  <si>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</si>
  <si>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</si>
  <si>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</si>
  <si>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</si>
  <si>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</si>
  <si>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</si>
  <si>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</si>
  <si>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</si>
  <si>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</si>
  <si>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</si>
  <si>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</si>
  <si>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</si>
  <si>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</si>
  <si>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</si>
  <si>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</si>
  <si>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</si>
  <si>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</si>
  <si>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</si>
  <si>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</si>
  <si>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</si>
  <si>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</si>
  <si>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</si>
  <si>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</si>
  <si>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</si>
  <si>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</si>
  <si>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</si>
  <si>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</si>
  <si>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</si>
  <si>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</si>
  <si>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</si>
  <si>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</si>
  <si>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</si>
  <si>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</si>
  <si>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</si>
  <si>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</si>
  <si>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</si>
  <si>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</si>
  <si>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</si>
  <si>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</si>
  <si>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</si>
  <si>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</si>
  <si>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</si>
  <si>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</si>
  <si>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</si>
  <si>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</si>
  <si>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</si>
  <si>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</si>
  <si>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</si>
  <si>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</si>
  <si>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</si>
  <si>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</si>
  <si>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</si>
  <si>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</si>
  <si>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</si>
  <si>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</si>
  <si>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</si>
  <si>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</si>
  <si>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</si>
  <si>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</si>
  <si>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</si>
  <si>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</si>
  <si>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</si>
  <si>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</si>
  <si>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</si>
  <si>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</si>
  <si>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</si>
  <si>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</si>
  <si>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</si>
  <si>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</si>
  <si>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</si>
  <si>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</si>
  <si>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</si>
  <si>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</si>
  <si>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</si>
  <si>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</si>
  <si>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</si>
  <si>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</si>
  <si>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</si>
  <si>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</si>
  <si>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</si>
  <si>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</si>
  <si>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</si>
  <si>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</si>
  <si>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</si>
  <si>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</si>
  <si>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</si>
  <si>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</si>
  <si>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</si>
  <si>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</si>
  <si>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</si>
  <si>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</si>
  <si>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</si>
  <si>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</si>
  <si>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</si>
  <si>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</si>
  <si>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</si>
  <si>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</si>
  <si>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</si>
  <si>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</si>
  <si>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</si>
  <si>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</si>
  <si>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</si>
  <si>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</si>
  <si>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</si>
  <si>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</si>
  <si>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</si>
  <si>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</si>
  <si>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</si>
  <si>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</si>
  <si>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</si>
  <si>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</si>
  <si>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</si>
  <si>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</si>
  <si>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</si>
  <si>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</si>
  <si>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</si>
  <si>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</si>
  <si>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</si>
  <si>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</si>
  <si>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</si>
  <si>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</si>
  <si>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</si>
  <si>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</si>
  <si>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</si>
  <si>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</si>
  <si>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</si>
  <si>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</si>
  <si>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</si>
  <si>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</si>
  <si>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</si>
  <si>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</si>
  <si>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</si>
  <si>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</si>
  <si>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</si>
  <si>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</si>
  <si>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</si>
  <si>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</si>
  <si>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</si>
  <si>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</si>
  <si>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</si>
  <si>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</si>
  <si>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</si>
  <si>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</si>
  <si>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</si>
  <si>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</si>
  <si>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</si>
  <si>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</si>
  <si>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</si>
  <si>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</si>
  <si>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</si>
  <si>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</si>
  <si>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</si>
  <si>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</si>
  <si>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</si>
  <si>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</si>
  <si>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</si>
  <si>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</si>
  <si>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</si>
  <si>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</si>
  <si>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</si>
  <si>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</si>
  <si>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</si>
  <si>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</si>
  <si>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</si>
  <si>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</si>
  <si>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</si>
  <si>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</si>
  <si>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</si>
  <si>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</si>
  <si>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</si>
  <si>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</si>
  <si>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</si>
  <si>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</si>
  <si>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</si>
  <si>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</si>
  <si>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</si>
  <si>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</si>
  <si>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</si>
  <si>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</si>
  <si>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</si>
  <si>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</si>
  <si>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</si>
  <si>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</si>
  <si>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</si>
  <si>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</si>
  <si>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</si>
  <si>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</si>
  <si>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</si>
  <si>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</si>
  <si>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</si>
  <si>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</si>
  <si>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</si>
  <si>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</si>
  <si>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</si>
  <si>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</si>
  <si>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</si>
  <si>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</si>
  <si>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</si>
  <si>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</si>
  <si>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</si>
  <si>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</si>
  <si>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</si>
  <si>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</si>
  <si>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</si>
  <si>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</si>
  <si>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</si>
  <si>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</si>
  <si>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</si>
  <si>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</si>
  <si>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</si>
  <si>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</si>
  <si>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</si>
  <si>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</si>
  <si>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</si>
  <si>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</si>
  <si>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</si>
  <si>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</si>
  <si>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</si>
  <si>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</si>
  <si>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</si>
  <si>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</si>
  <si>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</si>
  <si>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</si>
  <si>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</si>
  <si>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</si>
  <si>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</si>
  <si>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</si>
  <si>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</si>
  <si>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</si>
  <si>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</si>
  <si>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</si>
  <si>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</si>
  <si>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</si>
  <si>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</si>
  <si>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</si>
  <si>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</si>
  <si>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</si>
  <si>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</si>
  <si>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</si>
  <si>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</si>
  <si>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</si>
  <si>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</si>
  <si>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</si>
  <si>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</si>
  <si>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</si>
  <si>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</si>
  <si>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</si>
  <si>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</si>
  <si>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</si>
  <si>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</si>
  <si>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</si>
  <si>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</si>
  <si>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</si>
  <si>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</si>
  <si>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</si>
  <si>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</si>
  <si>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</si>
  <si>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</si>
  <si>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</si>
  <si>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</si>
  <si>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</si>
  <si>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</si>
  <si>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</si>
  <si>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</si>
  <si>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</si>
  <si>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</si>
  <si>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</si>
  <si>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</si>
  <si>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</si>
  <si>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</si>
  <si>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</si>
  <si>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</si>
  <si>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</si>
  <si>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</si>
  <si>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</si>
  <si>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</si>
  <si>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</si>
  <si>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</si>
  <si>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</si>
  <si>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</si>
  <si>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</si>
  <si>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</si>
  <si>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</si>
  <si>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</si>
  <si>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</si>
  <si>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</si>
  <si>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</si>
  <si>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</si>
  <si>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</si>
  <si>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</si>
  <si>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</si>
  <si>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</si>
  <si>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</si>
  <si>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</si>
  <si>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</si>
  <si>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</si>
  <si>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</si>
  <si>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</si>
  <si>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</si>
  <si>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</si>
  <si>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</si>
  <si>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</si>
  <si>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</si>
  <si>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</si>
  <si>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</si>
  <si>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</si>
  <si>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</si>
  <si>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</si>
  <si>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</si>
  <si>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</si>
  <si>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</si>
  <si>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</si>
  <si>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</si>
  <si>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</si>
  <si>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</si>
  <si>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</si>
  <si>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</si>
  <si>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</si>
  <si>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</si>
  <si>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</si>
  <si>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</si>
  <si>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</si>
  <si>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</si>
  <si>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</si>
  <si>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</si>
  <si>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</si>
  <si>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</si>
  <si>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</si>
  <si>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</si>
  <si>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</si>
  <si>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</si>
  <si>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</si>
  <si>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</si>
  <si>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</si>
  <si>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</si>
  <si>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</si>
  <si>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</si>
  <si>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</si>
  <si>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</si>
  <si>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</si>
  <si>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</si>
  <si>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</si>
  <si>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</si>
  <si>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</si>
  <si>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</si>
  <si>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</si>
  <si>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</si>
  <si>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</si>
  <si>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</si>
  <si>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</si>
  <si>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</si>
  <si>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</si>
  <si>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</si>
  <si>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</si>
  <si>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</si>
  <si>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</si>
  <si>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</si>
  <si>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</si>
  <si>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</si>
  <si>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</si>
  <si>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</si>
  <si>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</si>
  <si>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</si>
  <si>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</si>
  <si>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</si>
  <si>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</si>
  <si>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</si>
  <si>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</si>
  <si>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</si>
  <si>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</si>
  <si>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</si>
  <si>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</si>
  <si>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</si>
  <si>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</si>
  <si>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</si>
  <si>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</si>
  <si>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</si>
  <si>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</si>
  <si>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</si>
  <si>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</si>
  <si>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</si>
  <si>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</si>
  <si>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</si>
  <si>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</si>
  <si>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</si>
  <si>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</si>
  <si>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</si>
  <si>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</si>
  <si>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</si>
  <si>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</si>
  <si>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</si>
  <si>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</si>
  <si>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</si>
  <si>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</si>
  <si>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</si>
  <si>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</si>
  <si>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</si>
  <si>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</si>
  <si>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</si>
  <si>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</si>
  <si>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</si>
  <si>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</si>
  <si>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</si>
  <si>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</si>
  <si>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</si>
  <si>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</si>
  <si>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</si>
  <si>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</si>
  <si>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</si>
  <si>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</si>
  <si>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</si>
  <si>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</si>
  <si>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</si>
  <si>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</si>
  <si>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</si>
  <si>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</si>
  <si>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</si>
  <si>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</si>
  <si>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</si>
  <si>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</si>
  <si>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</si>
  <si>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</si>
  <si>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</si>
  <si>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</si>
  <si>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</si>
  <si>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</si>
  <si>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</si>
  <si>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</si>
  <si>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</si>
  <si>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</si>
  <si>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</si>
  <si>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</si>
  <si>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</si>
  <si>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</si>
  <si>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</si>
  <si>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</si>
  <si>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</si>
  <si>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</si>
  <si>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</si>
  <si>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</si>
  <si>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</si>
  <si>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</si>
  <si>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</si>
  <si>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</si>
  <si>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</si>
  <si>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</si>
  <si>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</si>
  <si>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</si>
  <si>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</si>
  <si>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</si>
  <si>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</si>
  <si>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</si>
  <si>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</si>
  <si>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</si>
  <si>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</si>
  <si>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</si>
  <si>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</si>
  <si>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</si>
  <si>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</si>
  <si>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</si>
  <si>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</si>
  <si>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</si>
  <si>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</si>
  <si>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</si>
  <si>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</si>
  <si>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</si>
  <si>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</si>
  <si>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</si>
  <si>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</si>
  <si>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</si>
  <si>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</si>
  <si>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</si>
  <si>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</si>
  <si>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</si>
  <si>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</si>
  <si>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</si>
  <si>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</si>
  <si>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</si>
  <si>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</si>
  <si>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</si>
  <si>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</si>
  <si>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</si>
  <si>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</si>
  <si>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</si>
  <si>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</si>
  <si>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</si>
  <si>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</si>
  <si>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</si>
  <si>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</si>
  <si>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</si>
  <si>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</si>
  <si>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</si>
  <si>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</si>
  <si>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</si>
  <si>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</si>
  <si>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</si>
  <si>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</si>
  <si>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</si>
  <si>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</si>
  <si>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</si>
  <si>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</si>
  <si>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</si>
  <si>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</si>
  <si>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</si>
  <si>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</si>
  <si>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</si>
  <si>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</si>
  <si>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</si>
  <si>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</si>
  <si>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</si>
  <si>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</si>
  <si>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</si>
  <si>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</si>
  <si>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</si>
  <si>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</si>
  <si>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</si>
  <si>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</si>
  <si>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</si>
  <si>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</si>
  <si>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</si>
  <si>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</si>
  <si>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</si>
  <si>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</si>
  <si>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</si>
  <si>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</si>
  <si>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</si>
  <si>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</si>
  <si>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</si>
  <si>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</si>
  <si>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</si>
  <si>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</si>
  <si>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</si>
  <si>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</si>
  <si>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</si>
  <si>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</si>
  <si>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</si>
  <si>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</si>
  <si>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</si>
  <si>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</si>
  <si>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</si>
  <si>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</si>
  <si>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</si>
  <si>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</si>
  <si>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</si>
  <si>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</si>
  <si>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</si>
  <si>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</si>
  <si>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</si>
  <si>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</si>
  <si>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</si>
  <si>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</si>
  <si>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</si>
  <si>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</si>
  <si>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</si>
  <si>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</si>
  <si>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</si>
  <si>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</si>
  <si>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</si>
  <si>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</si>
  <si>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</si>
  <si>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</si>
  <si>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</si>
  <si>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</si>
  <si>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</si>
  <si>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</si>
  <si>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</si>
  <si>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</si>
  <si>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</si>
  <si>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</si>
  <si>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</si>
  <si>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</si>
  <si>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</si>
  <si>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</si>
  <si>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</si>
  <si>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</si>
  <si>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</si>
  <si>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</si>
  <si>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</si>
  <si>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</si>
  <si>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</si>
  <si>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</si>
  <si>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</si>
  <si>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</si>
  <si>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</si>
  <si>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</si>
  <si>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</si>
  <si>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</si>
  <si>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</si>
  <si>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</si>
  <si>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</si>
  <si>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</si>
  <si>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</si>
  <si>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</si>
  <si>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</si>
  <si>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</si>
  <si>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</si>
  <si>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</si>
  <si>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</si>
  <si>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</si>
  <si>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</si>
  <si>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</si>
  <si>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</si>
  <si>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</si>
  <si>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</si>
  <si>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</si>
  <si>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</si>
  <si>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</si>
  <si>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</si>
  <si>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</si>
  <si>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</si>
  <si>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</si>
  <si>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</si>
  <si>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</si>
  <si>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</si>
  <si>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</si>
  <si>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</si>
  <si>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</si>
  <si>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</si>
  <si>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</si>
  <si>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</si>
  <si>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</si>
  <si>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</si>
  <si>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</si>
  <si>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</si>
  <si>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</si>
  <si>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</si>
  <si>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</si>
  <si>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</si>
  <si>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</si>
  <si>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</si>
  <si>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</si>
  <si>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</si>
  <si>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</si>
  <si>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</si>
  <si>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</si>
  <si>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</si>
  <si>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</si>
  <si>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</si>
  <si>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</si>
  <si>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</si>
  <si>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</si>
  <si>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</si>
  <si>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</si>
  <si>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</si>
  <si>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</si>
  <si>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</si>
  <si>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</si>
  <si>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</si>
  <si>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</si>
  <si>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</si>
  <si>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</si>
  <si>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</si>
  <si>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</si>
  <si>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</si>
  <si>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</si>
  <si>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</si>
  <si>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</si>
  <si>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</si>
  <si>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</si>
  <si>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</si>
  <si>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</si>
  <si>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</si>
  <si>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</si>
  <si>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</si>
  <si>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</si>
  <si>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</si>
  <si>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</si>
  <si>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</si>
  <si>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</si>
  <si>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</si>
  <si>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</si>
  <si>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</si>
  <si>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</si>
  <si>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</si>
  <si>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</si>
  <si>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</si>
  <si>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</si>
  <si>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</si>
  <si>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</si>
  <si>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</si>
  <si>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</si>
  <si>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</si>
  <si>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</si>
  <si>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</si>
  <si>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</si>
  <si>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</si>
  <si>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</si>
  <si>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</si>
  <si>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</si>
  <si>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</si>
  <si>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</si>
  <si>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</si>
  <si>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</si>
  <si>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</si>
  <si>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</si>
  <si>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</si>
  <si>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</si>
  <si>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</si>
  <si>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</si>
  <si>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</si>
  <si>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</si>
  <si>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</si>
  <si>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</si>
  <si>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</si>
  <si>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</si>
  <si>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</si>
  <si>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</si>
  <si>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</si>
  <si>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</si>
  <si>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</si>
  <si>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</si>
  <si>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</si>
  <si>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</si>
  <si>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</si>
  <si>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</si>
  <si>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</si>
  <si>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</si>
  <si>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</si>
  <si>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</si>
  <si>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</si>
  <si>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</si>
  <si>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</si>
  <si>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</si>
  <si>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</si>
  <si>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</si>
  <si>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</si>
  <si>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</si>
  <si>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</si>
  <si>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</si>
  <si>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</si>
  <si>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</si>
  <si>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</si>
  <si>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</si>
  <si>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</si>
  <si>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</si>
  <si>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</si>
  <si>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</si>
  <si>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</si>
  <si>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</si>
  <si>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</si>
  <si>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</si>
  <si>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</si>
  <si>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</si>
  <si>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</si>
  <si>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</si>
  <si>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</si>
  <si>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</si>
  <si>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</si>
  <si>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</si>
  <si>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</si>
  <si>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</si>
  <si>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</si>
  <si>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</si>
  <si>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</si>
  <si>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</si>
  <si>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</si>
  <si>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</si>
  <si>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</si>
  <si>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</si>
  <si>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</si>
  <si>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</si>
  <si>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</si>
  <si>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</si>
  <si>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</si>
  <si>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</si>
  <si>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</si>
  <si>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</si>
  <si>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</si>
  <si>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</si>
  <si>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</si>
  <si>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</si>
  <si>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</si>
  <si>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</si>
  <si>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</si>
  <si>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</si>
  <si>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</si>
  <si>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</si>
  <si>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</si>
  <si>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</si>
  <si>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</si>
  <si>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</si>
  <si>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</si>
  <si>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</si>
  <si>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</si>
  <si>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</si>
  <si>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</si>
  <si>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</si>
  <si>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</si>
  <si>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</si>
  <si>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</si>
  <si>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</si>
  <si>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</si>
  <si>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</si>
  <si>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</si>
  <si>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</si>
  <si>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</si>
  <si>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</si>
  <si>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</si>
  <si>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</si>
  <si>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</si>
  <si>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</si>
  <si>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</si>
  <si>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</si>
  <si>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</si>
  <si>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</si>
  <si>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</si>
  <si>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</si>
  <si>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</si>
  <si>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</si>
  <si>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</si>
  <si>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</si>
  <si>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</si>
  <si>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</si>
  <si>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</si>
  <si>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</si>
  <si>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</si>
  <si>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</si>
  <si>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</si>
  <si>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</si>
  <si>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</si>
  <si>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</si>
  <si>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</si>
  <si>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</si>
  <si>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</si>
  <si>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</si>
  <si>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</si>
  <si>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</si>
  <si>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</si>
  <si>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</si>
  <si>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</si>
  <si>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</si>
  <si>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</si>
  <si>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</si>
  <si>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</si>
  <si>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</si>
  <si>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</si>
  <si>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</si>
  <si>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</si>
  <si>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</si>
  <si>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</si>
  <si>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</si>
  <si>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</si>
  <si>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</si>
  <si>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</si>
  <si>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</si>
  <si>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</si>
  <si>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</si>
  <si>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</si>
  <si>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</si>
  <si>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</si>
  <si>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</si>
  <si>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</si>
  <si>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</si>
  <si>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</si>
  <si>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</si>
  <si>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</si>
  <si>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</si>
  <si>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</si>
  <si>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</si>
  <si>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</si>
  <si>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</si>
  <si>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</si>
  <si>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</si>
  <si>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</si>
  <si>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</si>
  <si>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</si>
  <si>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</si>
  <si>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</si>
  <si>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</si>
  <si>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</si>
  <si>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</si>
  <si>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</si>
  <si>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</si>
  <si>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</si>
  <si>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</si>
  <si>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</si>
  <si>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</si>
  <si>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</si>
  <si>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</si>
  <si>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</si>
  <si>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</si>
  <si>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</si>
  <si>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</si>
  <si>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</si>
  <si>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</si>
  <si>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</si>
  <si>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</si>
  <si>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</si>
  <si>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</si>
  <si>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</si>
  <si>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</si>
  <si>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</si>
  <si>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</si>
  <si>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</si>
  <si>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</si>
  <si>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</si>
  <si>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</si>
  <si>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</si>
  <si>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</si>
  <si>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</si>
  <si>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</si>
  <si>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</si>
  <si>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</si>
  <si>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</si>
  <si>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</si>
  <si>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</si>
  <si>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</si>
  <si>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</si>
  <si>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</si>
  <si>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</si>
  <si>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</si>
  <si>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</si>
  <si>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</si>
  <si>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</si>
  <si>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</si>
  <si>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</si>
  <si>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</si>
  <si>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</si>
  <si>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</si>
  <si>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</si>
  <si>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</si>
  <si>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</si>
  <si>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</si>
  <si>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</si>
  <si>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</si>
  <si>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</si>
  <si>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</si>
  <si>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</si>
  <si>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</si>
  <si>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</si>
  <si>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</si>
  <si>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</si>
  <si>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</si>
  <si>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</si>
  <si>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</si>
  <si>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</si>
  <si>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</si>
  <si>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</si>
  <si>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</si>
  <si>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</si>
  <si>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</si>
  <si>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</si>
  <si>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</si>
  <si>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</si>
  <si>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</si>
  <si>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</si>
  <si>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</si>
  <si>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</si>
  <si>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</si>
  <si>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</si>
  <si>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</si>
  <si>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</si>
  <si>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</si>
  <si>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</si>
  <si>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</si>
  <si>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</si>
  <si>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</si>
  <si>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</si>
  <si>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</si>
  <si>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</si>
  <si>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</si>
  <si>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</si>
  <si>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</si>
  <si>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</si>
  <si>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</si>
  <si>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</si>
  <si>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</si>
  <si>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</si>
  <si>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</si>
  <si>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</si>
  <si>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</si>
  <si>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</si>
  <si>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</si>
  <si>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</si>
  <si>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</si>
  <si>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</si>
  <si>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</si>
  <si>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</si>
  <si>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</si>
  <si>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</si>
  <si>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</si>
  <si>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</si>
  <si>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</si>
  <si>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</si>
  <si>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</si>
  <si>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</si>
  <si>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</si>
  <si>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</si>
  <si>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</si>
  <si>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</si>
  <si>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</si>
  <si>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</si>
  <si>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</si>
  <si>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</si>
  <si>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</si>
  <si>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</si>
  <si>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</si>
  <si>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</si>
  <si>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</si>
  <si>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</si>
  <si>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</si>
  <si>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</si>
  <si>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</si>
  <si>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</si>
  <si>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</si>
  <si>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</si>
  <si>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</si>
  <si>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</si>
  <si>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</si>
  <si>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</si>
  <si>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</si>
  <si>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</si>
  <si>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</si>
  <si>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</si>
  <si>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</si>
  <si>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</si>
  <si>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</si>
  <si>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</si>
  <si>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</si>
  <si>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</si>
  <si>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</si>
  <si>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</si>
  <si>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</si>
  <si>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</si>
  <si>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</si>
  <si>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</si>
  <si>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</si>
  <si>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</si>
  <si>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</si>
  <si>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</si>
  <si>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</si>
  <si>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</si>
  <si>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</si>
  <si>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</si>
  <si>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</si>
  <si>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</si>
  <si>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</si>
  <si>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</si>
  <si>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</si>
  <si>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</si>
  <si>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</si>
  <si>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</si>
  <si>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</si>
  <si>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</si>
  <si>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</si>
  <si>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</si>
  <si>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</si>
  <si>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</si>
  <si>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</si>
  <si>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</si>
  <si>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</si>
  <si>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</si>
  <si>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</si>
  <si>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</si>
  <si>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</si>
  <si>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</si>
  <si>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</si>
  <si>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</si>
  <si>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</si>
  <si>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</si>
  <si>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</si>
  <si>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</si>
  <si>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</si>
  <si>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</si>
  <si>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</si>
  <si>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</si>
  <si>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</si>
  <si>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</si>
  <si>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</si>
  <si>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</si>
  <si>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</si>
  <si>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</si>
  <si>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</si>
  <si>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</si>
  <si>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</si>
  <si>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</si>
  <si>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</si>
  <si>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</si>
  <si>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</si>
  <si>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</si>
  <si>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</si>
  <si>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</si>
  <si>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</si>
  <si>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</si>
  <si>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</si>
  <si>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</si>
  <si>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</si>
  <si>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</si>
  <si>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</si>
  <si>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</si>
  <si>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</si>
  <si>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</si>
  <si>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</si>
  <si>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</si>
  <si>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</si>
  <si>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</si>
  <si>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</si>
  <si>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</si>
  <si>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</si>
  <si>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</si>
  <si>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</si>
  <si>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</si>
  <si>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</si>
  <si>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</si>
  <si>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</si>
  <si>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</si>
  <si>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</si>
  <si>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</si>
  <si>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</si>
  <si>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</si>
  <si>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</si>
  <si>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</si>
  <si>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</si>
  <si>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</si>
  <si>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</si>
  <si>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</si>
  <si>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</si>
  <si>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</si>
  <si>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</si>
  <si>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</si>
  <si>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</si>
  <si>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</si>
  <si>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</si>
  <si>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</si>
  <si>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</si>
  <si>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</si>
  <si>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</si>
  <si>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</si>
  <si>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</si>
  <si>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</si>
  <si>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</si>
  <si>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</si>
  <si>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</si>
  <si>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</si>
  <si>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</si>
  <si>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</si>
  <si>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</si>
  <si>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</si>
  <si>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</si>
  <si>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</si>
  <si>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</si>
  <si>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</si>
  <si>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</si>
  <si>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</si>
  <si>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</si>
  <si>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</si>
  <si>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</si>
  <si>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</si>
  <si>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</si>
  <si>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</si>
  <si>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</si>
  <si>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</si>
  <si>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</si>
  <si>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</si>
  <si>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</si>
  <si>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</si>
  <si>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</si>
  <si>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</si>
  <si>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</si>
  <si>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</si>
  <si>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</si>
  <si>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</si>
  <si>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</si>
  <si>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</si>
  <si>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</si>
  <si>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</si>
  <si>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</si>
  <si>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</si>
  <si>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</si>
  <si>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</si>
  <si>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</si>
  <si>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</si>
  <si>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</si>
  <si>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</si>
  <si>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</si>
  <si>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</si>
  <si>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</si>
  <si>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</si>
  <si>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</si>
  <si>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</si>
  <si>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</si>
  <si>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</si>
  <si>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</si>
  <si>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</si>
  <si>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</si>
  <si>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</si>
  <si>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</si>
  <si>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</si>
  <si>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</si>
  <si>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</si>
  <si>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</si>
  <si>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</si>
  <si>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</si>
  <si>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</si>
  <si>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</si>
  <si>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</si>
  <si>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</si>
  <si>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</si>
  <si>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</si>
  <si>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</si>
  <si>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</si>
  <si>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</si>
  <si>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</si>
  <si>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</si>
  <si>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</si>
  <si>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</si>
  <si>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</si>
  <si>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</si>
  <si>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</si>
  <si>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</si>
  <si>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</si>
  <si>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</si>
  <si>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</si>
  <si>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</si>
  <si>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</si>
  <si>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</si>
  <si>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</si>
  <si>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</si>
  <si>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</si>
  <si>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</si>
  <si>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</si>
  <si>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</si>
  <si>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</si>
  <si>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</si>
  <si>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</si>
  <si>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</si>
  <si>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</si>
  <si>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</si>
  <si>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</si>
  <si>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</si>
  <si>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</si>
  <si>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</si>
  <si>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</si>
  <si>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</si>
  <si>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</si>
  <si>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</si>
  <si>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</si>
  <si>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</si>
  <si>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</si>
  <si>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</si>
  <si>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</si>
  <si>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</si>
  <si>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</si>
  <si>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</si>
  <si>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</si>
  <si>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</si>
  <si>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</si>
  <si>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</si>
  <si>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</si>
  <si>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</si>
  <si>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</si>
  <si>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</si>
  <si>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</si>
  <si>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</si>
  <si>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</si>
  <si>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</si>
  <si>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</si>
  <si>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</si>
  <si>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</si>
  <si>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</si>
  <si>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</si>
  <si>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</si>
  <si>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</si>
  <si>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</si>
  <si>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</si>
  <si>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</si>
  <si>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</si>
  <si>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</si>
  <si>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</si>
  <si>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</si>
  <si>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</si>
  <si>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</si>
  <si>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</si>
  <si>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</si>
  <si>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</si>
  <si>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</si>
  <si>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</si>
  <si>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</si>
  <si>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</si>
  <si>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</si>
  <si>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</si>
  <si>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</si>
  <si>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</si>
  <si>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</si>
  <si>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</si>
  <si>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</si>
  <si>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</si>
  <si>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</si>
  <si>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</si>
  <si>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</si>
  <si>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</si>
  <si>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</si>
  <si>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</si>
  <si>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</si>
  <si>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</si>
  <si>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</si>
  <si>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</si>
  <si>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</si>
  <si>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</si>
  <si>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</si>
  <si>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</si>
  <si>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</si>
  <si>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</si>
  <si>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</si>
  <si>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</si>
  <si>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</si>
  <si>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</si>
  <si>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</si>
  <si>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</si>
  <si>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</si>
  <si>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</si>
  <si>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</si>
  <si>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</si>
  <si>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</si>
  <si>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</si>
  <si>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</si>
  <si>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</si>
  <si>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</si>
  <si>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</si>
  <si>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</si>
  <si>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</si>
  <si>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</si>
  <si>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</si>
  <si>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</si>
  <si>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</si>
  <si>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</si>
  <si>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</si>
  <si>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</si>
  <si>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</si>
  <si>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</si>
  <si>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</si>
  <si>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</si>
  <si>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</si>
  <si>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</si>
  <si>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</si>
  <si>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</si>
  <si>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</si>
  <si>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</si>
  <si>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</si>
  <si>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</si>
  <si>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</si>
  <si>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</si>
  <si>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</si>
  <si>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</si>
  <si>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</si>
  <si>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</si>
  <si>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</si>
  <si>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</si>
  <si>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</si>
  <si>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</si>
  <si>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</si>
  <si>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</si>
  <si>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</si>
  <si>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</si>
  <si>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</si>
  <si>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</si>
  <si>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</si>
  <si>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</si>
  <si>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</si>
  <si>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</si>
  <si>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</si>
  <si>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</si>
  <si>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</si>
  <si>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</si>
  <si>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</si>
  <si>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</si>
  <si>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</si>
  <si>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</si>
  <si>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</si>
  <si>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</si>
  <si>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</si>
  <si>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</si>
  <si>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</si>
  <si>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</si>
  <si>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</si>
  <si>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</si>
  <si>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</si>
  <si>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</si>
  <si>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</si>
  <si>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</si>
  <si>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</si>
  <si>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</si>
  <si>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</si>
  <si>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</si>
  <si>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</si>
  <si>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</si>
  <si>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</si>
  <si>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</si>
  <si>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</si>
  <si>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</si>
  <si>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</si>
  <si>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</si>
  <si>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</si>
  <si>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</si>
  <si>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</si>
  <si>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</si>
  <si>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</si>
  <si>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</si>
  <si>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</si>
  <si>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</si>
  <si>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</si>
  <si>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</si>
  <si>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</si>
  <si>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</si>
  <si>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</si>
  <si>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</si>
  <si>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</si>
  <si>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</si>
  <si>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</si>
  <si>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</si>
  <si>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</si>
  <si>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</si>
  <si>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</si>
  <si>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</si>
  <si>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</si>
  <si>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</si>
  <si>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</si>
  <si>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</si>
  <si>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</si>
  <si>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</si>
  <si>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</si>
  <si>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</si>
  <si>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</si>
  <si>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</si>
  <si>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</si>
  <si>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</si>
  <si>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</si>
  <si>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</si>
  <si>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</si>
  <si>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</si>
  <si>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</si>
  <si>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</si>
  <si>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</si>
  <si>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</si>
  <si>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</si>
  <si>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</si>
  <si>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</si>
  <si>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</si>
  <si>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</si>
  <si>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</si>
  <si>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</si>
  <si>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</si>
  <si>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</si>
  <si>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</si>
  <si>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</si>
  <si>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</si>
  <si>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</si>
  <si>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</si>
  <si>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</si>
  <si>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</si>
  <si>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</si>
  <si>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</si>
  <si>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</si>
  <si>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</si>
  <si>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</si>
  <si>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</si>
  <si>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</si>
  <si>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</si>
  <si>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</si>
  <si>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</si>
  <si>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</si>
  <si>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</si>
  <si>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</si>
  <si>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</si>
  <si>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</si>
  <si>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</si>
  <si>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</si>
  <si>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</si>
  <si>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</si>
  <si>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</si>
  <si>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</si>
  <si>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</si>
  <si>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</si>
  <si>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</si>
  <si>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</si>
  <si>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</si>
  <si>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</si>
  <si>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</si>
  <si>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</si>
  <si>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</si>
  <si>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</si>
  <si>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</si>
  <si>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</si>
  <si>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</si>
  <si>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</si>
  <si>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</si>
  <si>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</si>
  <si>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</si>
  <si>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</si>
  <si>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</si>
  <si>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</si>
  <si>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</si>
  <si>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</si>
  <si>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</si>
  <si>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</si>
  <si>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</si>
  <si>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</si>
  <si>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</si>
  <si>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</si>
  <si>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</si>
  <si>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</si>
  <si>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</si>
  <si>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</si>
  <si>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</si>
  <si>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</si>
  <si>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</si>
  <si>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</si>
  <si>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</si>
  <si>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</si>
  <si>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</si>
  <si>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</si>
  <si>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</si>
  <si>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</si>
  <si>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</si>
  <si>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</si>
  <si>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</si>
  <si>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</si>
  <si>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</si>
  <si>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</si>
  <si>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</si>
  <si>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</si>
  <si>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</si>
  <si>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</si>
  <si>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</si>
  <si>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</si>
  <si>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</si>
  <si>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</si>
  <si>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</si>
  <si>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</si>
  <si>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</si>
  <si>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</si>
  <si>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</si>
  <si>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</si>
  <si>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</si>
  <si>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</si>
  <si>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</si>
  <si>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</si>
  <si>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</si>
  <si>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</si>
  <si>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</si>
  <si>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</si>
  <si>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</si>
  <si>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</si>
  <si>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</si>
  <si>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</si>
  <si>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</si>
  <si>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</si>
  <si>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</si>
  <si>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</si>
  <si>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</si>
  <si>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</si>
  <si>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</si>
  <si>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</si>
  <si>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</si>
  <si>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</si>
  <si>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</si>
  <si>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</si>
  <si>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</si>
  <si>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</si>
  <si>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</si>
  <si>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</si>
  <si>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</si>
  <si>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</si>
  <si>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</si>
  <si>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</si>
  <si>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</si>
  <si>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</si>
  <si>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</si>
  <si>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</si>
  <si>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</si>
  <si>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</si>
  <si>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</si>
  <si>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</si>
  <si>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</si>
  <si>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</si>
  <si>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</si>
  <si>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</si>
  <si>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</si>
  <si>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</si>
  <si>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</si>
  <si>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</si>
  <si>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</si>
  <si>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</si>
  <si>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</si>
  <si>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</si>
  <si>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</si>
  <si>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</si>
  <si>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</si>
  <si>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</si>
  <si>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</si>
  <si>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</si>
  <si>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</si>
  <si>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</si>
  <si>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</si>
  <si>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</si>
  <si>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</si>
  <si>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</si>
  <si>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</si>
  <si>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</si>
  <si>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</si>
  <si>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</si>
  <si>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</si>
  <si>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</si>
  <si>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</si>
  <si>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</si>
  <si>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</si>
  <si>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</si>
  <si>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</si>
  <si>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</si>
  <si>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</si>
  <si>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</si>
  <si>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</si>
  <si>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</si>
  <si>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</si>
  <si>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</si>
  <si>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</si>
  <si>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</si>
  <si>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</si>
  <si>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</si>
  <si>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</si>
  <si>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</si>
  <si>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</si>
  <si>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</si>
  <si>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</si>
  <si>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</si>
  <si>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</si>
  <si>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</si>
  <si>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</si>
  <si>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</si>
  <si>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</si>
  <si>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</si>
  <si>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</si>
  <si>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</si>
  <si>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</si>
  <si>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</si>
  <si>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</si>
  <si>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</si>
  <si>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</si>
  <si>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</si>
  <si>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</si>
  <si>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</si>
  <si>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</si>
  <si>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</si>
  <si>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</si>
  <si>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</si>
  <si>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</si>
  <si>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</si>
  <si>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</si>
  <si>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</si>
  <si>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</si>
  <si>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</si>
  <si>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</si>
  <si>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</si>
  <si>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</si>
  <si>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</si>
  <si>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</si>
  <si>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</si>
  <si>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</si>
  <si>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</si>
  <si>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</si>
  <si>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</si>
  <si>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</si>
  <si>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</si>
  <si>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</si>
  <si>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</si>
  <si>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</si>
  <si>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</si>
  <si>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</si>
  <si>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</si>
  <si>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</si>
  <si>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</si>
  <si>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</si>
  <si>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</si>
  <si>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</si>
  <si>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</si>
  <si>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</si>
  <si>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</si>
  <si>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</si>
  <si>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</si>
  <si>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</si>
  <si>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</si>
  <si>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</si>
  <si>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</si>
  <si>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</si>
  <si>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</si>
  <si>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</si>
  <si>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</si>
  <si>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</si>
  <si>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</si>
  <si>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</si>
  <si>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</si>
  <si>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</si>
  <si>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</si>
  <si>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</si>
  <si>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</si>
  <si>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</si>
  <si>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</si>
  <si>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</si>
  <si>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</si>
  <si>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</si>
  <si>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</si>
  <si>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</si>
  <si>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</si>
  <si>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</si>
  <si>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</si>
  <si>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</si>
  <si>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</si>
  <si>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</si>
  <si>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</si>
  <si>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</si>
  <si>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</si>
  <si>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</si>
  <si>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</si>
  <si>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</si>
  <si>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</si>
  <si>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</si>
  <si>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</si>
  <si>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</si>
  <si>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</si>
  <si>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</si>
  <si>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</si>
  <si>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</si>
  <si>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</si>
  <si>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</si>
  <si>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</si>
  <si>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</si>
  <si>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</si>
  <si>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</si>
  <si>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</si>
  <si>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</si>
  <si>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</si>
  <si>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</si>
  <si>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</si>
  <si>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</si>
  <si>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</si>
  <si>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</si>
  <si>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</si>
  <si>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</si>
  <si>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</si>
  <si>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</si>
  <si>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</si>
  <si>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</si>
  <si>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</si>
  <si>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</si>
  <si>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</si>
  <si>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</si>
  <si>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</si>
  <si>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</si>
  <si>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</si>
  <si>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</si>
  <si>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</si>
  <si>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</si>
  <si>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</si>
  <si>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</si>
  <si>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</si>
  <si>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</si>
  <si>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</si>
  <si>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</si>
  <si>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</si>
  <si>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</si>
  <si>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</si>
  <si>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</si>
  <si>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</si>
  <si>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</si>
  <si>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</si>
  <si>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</si>
  <si>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</si>
  <si>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</si>
  <si>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</si>
  <si>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</si>
  <si>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</si>
  <si>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</si>
  <si>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</si>
  <si>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</si>
  <si>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</si>
  <si>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</si>
  <si>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</si>
  <si>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</si>
  <si>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</si>
  <si>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</si>
  <si>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</si>
  <si>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</si>
  <si>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</si>
  <si>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</si>
  <si>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</si>
  <si>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</si>
  <si>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</si>
  <si>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</si>
  <si>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</si>
  <si>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</si>
  <si>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</si>
  <si>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</si>
  <si>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</si>
  <si>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</si>
  <si>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</si>
  <si>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</si>
  <si>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</si>
  <si>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</si>
  <si>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</si>
  <si>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</si>
  <si>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</si>
  <si>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</si>
  <si>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</si>
  <si>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</si>
  <si>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</si>
  <si>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</si>
  <si>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</si>
  <si>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</si>
  <si>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</si>
  <si>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</si>
  <si>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</si>
  <si>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</si>
  <si>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</si>
  <si>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</si>
  <si>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</si>
  <si>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</si>
  <si>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</si>
  <si>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</si>
  <si>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</si>
  <si>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</si>
  <si>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</si>
  <si>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</si>
  <si>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</si>
  <si>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</si>
  <si>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</si>
  <si>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</si>
  <si>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</si>
  <si>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</si>
  <si>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</si>
  <si>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</si>
  <si>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</si>
  <si>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</si>
  <si>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</si>
  <si>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</si>
  <si>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</si>
  <si>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</si>
  <si>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</si>
  <si>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</si>
  <si>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</si>
  <si>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</si>
  <si>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</si>
  <si>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</si>
  <si>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</si>
  <si>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</si>
  <si>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</si>
  <si>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</si>
  <si>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</si>
  <si>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</si>
  <si>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</si>
  <si>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</si>
  <si>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</si>
  <si>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</si>
  <si>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</si>
  <si>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</si>
  <si>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</si>
  <si>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</si>
  <si>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</si>
  <si>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</si>
  <si>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</si>
  <si>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</si>
  <si>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</si>
  <si>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</si>
  <si>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</si>
  <si>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</si>
  <si>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</si>
  <si>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</si>
  <si>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</si>
  <si>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</si>
  <si>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</si>
  <si>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</si>
  <si>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</si>
  <si>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</si>
  <si>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</si>
  <si>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</si>
  <si>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</si>
  <si>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</si>
  <si>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</si>
  <si>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</si>
  <si>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</si>
  <si>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</si>
  <si>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</si>
  <si>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</si>
  <si>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</si>
  <si>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</si>
  <si>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</si>
  <si>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</si>
  <si>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</si>
  <si>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</si>
  <si>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</si>
  <si>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</si>
  <si>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</si>
  <si>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</si>
  <si>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</si>
  <si>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</si>
  <si>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</si>
  <si>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</si>
  <si>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</si>
  <si>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</si>
  <si>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</si>
  <si>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</si>
  <si>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</si>
  <si>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</si>
  <si>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</si>
  <si>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</si>
  <si>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</si>
  <si>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</si>
  <si>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</si>
  <si>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</si>
  <si>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</si>
  <si>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</si>
  <si>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</si>
  <si>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</si>
  <si>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</si>
  <si>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</si>
  <si>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</si>
  <si>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</si>
  <si>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</si>
  <si>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</si>
  <si>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</si>
  <si>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</si>
  <si>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</si>
  <si>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</si>
  <si>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</si>
  <si>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</si>
  <si>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</si>
  <si>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</si>
  <si>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</si>
  <si>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</si>
  <si>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</si>
  <si>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</si>
  <si>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</si>
  <si>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</si>
  <si>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</si>
  <si>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</si>
  <si>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</si>
  <si>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</si>
  <si>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</si>
  <si>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</si>
  <si>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</si>
  <si>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</si>
  <si>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</si>
  <si>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</si>
  <si>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</si>
  <si>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</si>
  <si>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</si>
  <si>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</si>
  <si>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</si>
  <si>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</si>
  <si>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</si>
  <si>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</si>
  <si>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</si>
  <si>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</si>
  <si>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</si>
  <si>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</si>
  <si>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</si>
  <si>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</si>
  <si>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</si>
  <si>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</si>
  <si>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</si>
  <si>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</si>
  <si>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</si>
  <si>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</si>
  <si>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</si>
  <si>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</si>
  <si>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</si>
  <si>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</si>
  <si>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</si>
  <si>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</si>
  <si>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</si>
  <si>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</si>
  <si>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</si>
  <si>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</si>
  <si>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</si>
  <si>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</si>
  <si>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</si>
  <si>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</si>
  <si>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</si>
  <si>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</si>
  <si>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</si>
  <si>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</si>
  <si>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</si>
  <si>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</si>
  <si>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</si>
  <si>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</si>
  <si>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</si>
  <si>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</si>
  <si>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</si>
  <si>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</si>
  <si>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</si>
  <si>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</si>
  <si>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</si>
  <si>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</si>
  <si>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</si>
  <si>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</si>
  <si>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</si>
  <si>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</si>
  <si>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</si>
  <si>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</si>
  <si>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</si>
  <si>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</si>
  <si>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</si>
  <si>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</si>
  <si>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</si>
  <si>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</si>
  <si>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</si>
  <si>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</si>
  <si>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</si>
  <si>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</si>
  <si>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</si>
  <si>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</si>
  <si>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</si>
  <si>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</si>
  <si>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</si>
  <si>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</si>
  <si>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</si>
  <si>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</si>
  <si>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</si>
  <si>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</si>
  <si>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</si>
  <si>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</si>
  <si>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</si>
  <si>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</si>
  <si>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</si>
  <si>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</si>
  <si>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</si>
  <si>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</si>
  <si>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</si>
  <si>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</si>
  <si>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</si>
  <si>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</si>
  <si>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</si>
  <si>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</si>
  <si>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</si>
  <si>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</si>
  <si>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</si>
  <si>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</si>
  <si>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</si>
  <si>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</si>
  <si>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</si>
  <si>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</si>
  <si>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</si>
  <si>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</si>
  <si>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</si>
  <si>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</si>
  <si>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</si>
  <si>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</si>
  <si>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</si>
  <si>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</si>
  <si>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</si>
  <si>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</si>
  <si>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</si>
  <si>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</si>
  <si>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</si>
  <si>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</si>
  <si>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</si>
  <si>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</si>
  <si>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</si>
  <si>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</si>
  <si>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</si>
  <si>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</si>
  <si>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</si>
  <si>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</si>
  <si>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</si>
  <si>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</si>
  <si>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</si>
  <si>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</si>
  <si>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</si>
  <si>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</si>
  <si>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</si>
  <si>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</si>
  <si>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</si>
  <si>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</si>
  <si>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</si>
  <si>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</si>
  <si>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</si>
  <si>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</si>
  <si>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</si>
  <si>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</si>
  <si>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</si>
  <si>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</si>
  <si>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</si>
  <si>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</si>
  <si>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</si>
  <si>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</si>
  <si>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</si>
  <si>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</si>
  <si>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</si>
  <si>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</si>
  <si>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</si>
  <si>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</si>
  <si>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</si>
  <si>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</si>
  <si>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</si>
  <si>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</si>
  <si>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</si>
  <si>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</si>
  <si>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</si>
  <si>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</si>
  <si>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</si>
  <si>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</si>
  <si>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</si>
  <si>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</si>
  <si>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</si>
  <si>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</si>
  <si>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</si>
  <si>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</si>
  <si>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</si>
  <si>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</si>
  <si>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</si>
  <si>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</si>
  <si>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</si>
  <si>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</si>
  <si>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</si>
  <si>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</si>
  <si>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</si>
  <si>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</si>
  <si>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</si>
  <si>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</si>
  <si>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</si>
  <si>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</si>
  <si>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</si>
  <si>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</si>
  <si>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</si>
  <si>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</si>
  <si>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</si>
  <si>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</si>
  <si>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</si>
  <si>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</si>
  <si>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</si>
  <si>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</si>
  <si>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</si>
  <si>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</si>
  <si>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</si>
  <si>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</si>
  <si>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</si>
  <si>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</si>
  <si>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</si>
  <si>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</si>
  <si>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</si>
  <si>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</si>
  <si>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</si>
  <si>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</si>
  <si>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</si>
  <si>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</si>
  <si>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</si>
  <si>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</si>
  <si>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</si>
  <si>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</si>
  <si>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</si>
  <si>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</si>
  <si>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</si>
  <si>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</si>
  <si>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</si>
  <si>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</si>
  <si>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</si>
  <si>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</si>
  <si>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</si>
  <si>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</si>
  <si>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</si>
  <si>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</si>
  <si>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</si>
  <si>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</si>
  <si>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</si>
  <si>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</si>
  <si>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</si>
  <si>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</si>
  <si>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</si>
  <si>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</si>
  <si>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</si>
  <si>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</si>
  <si>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</si>
  <si>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</si>
  <si>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</si>
  <si>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</si>
  <si>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</si>
  <si>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</si>
  <si>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</si>
  <si>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</si>
  <si>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</si>
  <si>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</si>
  <si>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</si>
  <si>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</si>
  <si>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</si>
  <si>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</si>
  <si>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</si>
  <si>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</si>
  <si>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</si>
  <si>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</si>
  <si>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</si>
  <si>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</si>
  <si>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</si>
  <si>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</si>
  <si>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</si>
  <si>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</si>
  <si>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</si>
  <si>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</si>
  <si>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</si>
  <si>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</si>
  <si>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</si>
  <si>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</si>
  <si>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</si>
  <si>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</si>
  <si>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</si>
  <si>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</si>
  <si>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</si>
  <si>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</si>
  <si>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</si>
  <si>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</si>
  <si>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</si>
  <si>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</si>
  <si>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</si>
  <si>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</si>
  <si>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</si>
  <si>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</si>
  <si>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</si>
  <si>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</si>
  <si>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</si>
  <si>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</si>
  <si>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</si>
  <si>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</si>
  <si>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</si>
  <si>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</si>
  <si>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</si>
  <si>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</si>
  <si>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</si>
  <si>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</si>
  <si>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</si>
  <si>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</si>
  <si>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</si>
  <si>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</si>
  <si>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</si>
  <si>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</si>
  <si>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</si>
  <si>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</si>
  <si>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</si>
  <si>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</si>
  <si>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</si>
  <si>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</si>
  <si>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</si>
  <si>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</si>
  <si>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</si>
  <si>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</si>
  <si>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</si>
  <si>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</si>
  <si>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</si>
  <si>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</si>
  <si>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</si>
  <si>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</si>
  <si>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</si>
  <si>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</si>
  <si>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</si>
  <si>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</si>
  <si>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</si>
  <si>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</si>
  <si>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</si>
  <si>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</si>
  <si>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</si>
  <si>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</si>
  <si>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</si>
  <si>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</si>
  <si>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</si>
  <si>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</si>
  <si>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</si>
  <si>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</si>
  <si>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</si>
  <si>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</si>
  <si>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</si>
  <si>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</si>
  <si>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</si>
  <si>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</si>
  <si>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</si>
  <si>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</si>
  <si>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</si>
  <si>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</si>
  <si>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</si>
  <si>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</si>
  <si>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</si>
  <si>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</si>
  <si>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</si>
  <si>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</si>
  <si>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</si>
  <si>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</si>
  <si>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</si>
  <si>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</si>
  <si>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</si>
  <si>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</si>
  <si>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</si>
  <si>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</si>
  <si>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</si>
  <si>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</si>
  <si>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</si>
  <si>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</si>
  <si>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</si>
  <si>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</si>
  <si>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</si>
  <si>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</si>
  <si>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</si>
  <si>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</si>
  <si>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</si>
  <si>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</si>
  <si>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</si>
  <si>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</si>
  <si>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</si>
  <si>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</si>
  <si>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</si>
  <si>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</si>
  <si>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</si>
  <si>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</si>
  <si>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</si>
  <si>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</si>
  <si>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</si>
  <si>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</si>
  <si>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</si>
  <si>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</si>
  <si>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</si>
  <si>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</si>
  <si>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</si>
  <si>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</si>
  <si>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</si>
  <si>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</si>
  <si>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</si>
  <si>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</si>
  <si>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</si>
  <si>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</si>
  <si>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</si>
  <si>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</si>
  <si>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</si>
  <si>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</si>
  <si>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</si>
  <si>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</si>
  <si>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</si>
  <si>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</si>
  <si>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</si>
  <si>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</si>
  <si>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</si>
  <si>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</si>
  <si>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</si>
  <si>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</si>
  <si>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</si>
  <si>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</si>
  <si>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</si>
  <si>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</si>
  <si>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</si>
  <si>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</si>
  <si>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</si>
  <si>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</si>
  <si>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</si>
  <si>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</si>
  <si>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</si>
  <si>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</si>
  <si>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</si>
  <si>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</si>
  <si>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</si>
  <si>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</si>
  <si>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</si>
  <si>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</si>
  <si>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</si>
  <si>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</si>
  <si>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</si>
  <si>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</si>
  <si>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</si>
  <si>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</si>
  <si>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</si>
  <si>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</si>
  <si>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</si>
  <si>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</si>
  <si>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</si>
  <si>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</si>
  <si>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</si>
  <si>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</si>
  <si>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</si>
  <si>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</si>
  <si>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</si>
  <si>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</si>
  <si>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</si>
  <si>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</si>
  <si>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</si>
  <si>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</si>
  <si>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</si>
  <si>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</si>
  <si>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</si>
  <si>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</si>
  <si>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</si>
  <si>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</si>
  <si>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</si>
  <si>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</si>
  <si>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</si>
  <si>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</si>
  <si>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</si>
  <si>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</si>
  <si>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</si>
  <si>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</si>
  <si>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</si>
  <si>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</si>
  <si>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</si>
  <si>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</si>
  <si>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</si>
  <si>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</si>
  <si>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</si>
  <si>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</si>
  <si>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</si>
  <si>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</si>
  <si>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</si>
  <si>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</si>
  <si>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</si>
  <si>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</si>
  <si>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</si>
  <si>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</si>
  <si>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</si>
  <si>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</si>
  <si>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</si>
  <si>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</si>
  <si>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</si>
  <si>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</si>
  <si>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</si>
  <si>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</si>
  <si>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</si>
  <si>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</si>
  <si>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</si>
  <si>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</si>
  <si>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</si>
  <si>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</si>
  <si>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</si>
  <si>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</si>
  <si>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</si>
  <si>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</si>
  <si>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</si>
  <si>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</si>
  <si>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</si>
  <si>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</si>
  <si>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</si>
  <si>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</si>
  <si>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</si>
  <si>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</si>
  <si>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</si>
  <si>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</si>
  <si>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</si>
  <si>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</si>
  <si>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</si>
  <si>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</si>
  <si>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</si>
  <si>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</si>
  <si>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</si>
  <si>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</si>
  <si>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</si>
  <si>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</si>
  <si>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</si>
  <si>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</si>
  <si>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</si>
  <si>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</si>
  <si>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</si>
  <si>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</si>
  <si>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</si>
  <si>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</si>
  <si>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</si>
  <si>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</si>
  <si>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</si>
  <si>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</si>
  <si>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</si>
  <si>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</si>
  <si>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</si>
  <si>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</si>
  <si>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</si>
  <si>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</si>
  <si>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</si>
  <si>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</si>
  <si>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</si>
  <si>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</si>
  <si>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</si>
  <si>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</si>
  <si>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</si>
  <si>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</si>
  <si>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</si>
  <si>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</si>
  <si>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</si>
  <si>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</si>
  <si>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</si>
  <si>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</si>
  <si>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</si>
  <si>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</si>
  <si>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</si>
  <si>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</si>
  <si>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</si>
  <si>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</si>
  <si>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</si>
  <si>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</si>
  <si>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</si>
  <si>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</si>
  <si>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</si>
  <si>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</si>
  <si>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</si>
  <si>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</si>
  <si>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</si>
  <si>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</si>
  <si>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</si>
  <si>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</si>
  <si>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</si>
  <si>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</si>
  <si>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</si>
  <si>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</si>
  <si>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</si>
  <si>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</si>
  <si>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</si>
  <si>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</si>
  <si>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</si>
  <si>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</si>
  <si>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</si>
  <si>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</si>
  <si>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</si>
  <si>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</si>
  <si>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</si>
  <si>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</si>
  <si>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</si>
  <si>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</si>
  <si>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</si>
  <si>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</si>
  <si>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</si>
  <si>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</si>
  <si>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</si>
  <si>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</si>
  <si>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</si>
  <si>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</si>
  <si>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</si>
  <si>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</si>
  <si>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</si>
  <si>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</si>
  <si>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</si>
  <si>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</si>
  <si>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</si>
  <si>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</si>
  <si>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</si>
  <si>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</si>
  <si>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</si>
  <si>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</si>
  <si>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</si>
  <si>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</si>
  <si>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</si>
  <si>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</si>
  <si>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</si>
  <si>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</si>
  <si>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</si>
  <si>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</si>
  <si>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</si>
  <si>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</si>
  <si>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</si>
  <si>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</si>
  <si>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</si>
  <si>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</si>
  <si>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</si>
  <si>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</si>
  <si>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</si>
  <si>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</si>
  <si>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</si>
  <si>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</si>
  <si>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</si>
  <si>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</si>
  <si>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</si>
  <si>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</si>
  <si>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</si>
  <si>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</si>
  <si>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</si>
  <si>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</si>
  <si>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</si>
  <si>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</si>
  <si>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</si>
  <si>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</si>
  <si>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</si>
  <si>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</si>
  <si>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</si>
  <si>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</si>
  <si>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</si>
  <si>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</si>
  <si>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</si>
  <si>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</si>
  <si>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</si>
  <si>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</si>
  <si>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</si>
  <si>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</si>
  <si>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</si>
  <si>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</si>
  <si>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</si>
  <si>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</si>
  <si>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</si>
  <si>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</si>
  <si>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</si>
  <si>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</si>
  <si>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</si>
  <si>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</si>
  <si>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</si>
  <si>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</si>
  <si>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</si>
  <si>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</si>
  <si>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</si>
  <si>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</si>
  <si>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</si>
  <si>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</si>
  <si>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</si>
  <si>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</si>
  <si>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</si>
  <si>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</si>
  <si>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</si>
  <si>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</si>
  <si>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</si>
  <si>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</si>
  <si>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</si>
  <si>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</si>
  <si>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</si>
  <si>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</si>
  <si>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</si>
  <si>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</si>
  <si>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</si>
  <si>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</si>
  <si>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</si>
  <si>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</si>
  <si>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</si>
  <si>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</si>
  <si>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</si>
  <si>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</si>
  <si>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</si>
  <si>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</si>
  <si>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</si>
  <si>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</si>
  <si>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</si>
  <si>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</si>
  <si>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</si>
  <si>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</si>
  <si>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</si>
  <si>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</si>
  <si>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</si>
  <si>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</si>
  <si>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</si>
  <si>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</si>
  <si>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</si>
  <si>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</si>
  <si>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</si>
  <si>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</si>
  <si>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</si>
  <si>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</si>
  <si>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</si>
  <si>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</si>
  <si>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</si>
  <si>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</si>
  <si>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</si>
  <si>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</si>
  <si>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</si>
  <si>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</si>
  <si>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</si>
  <si>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</si>
  <si>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</si>
  <si>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</si>
  <si>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</si>
  <si>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</si>
  <si>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</si>
  <si>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</si>
  <si>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</si>
  <si>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</si>
  <si>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</si>
  <si>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</si>
  <si>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</si>
  <si>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</si>
  <si>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</si>
  <si>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</si>
  <si>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</si>
  <si>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</si>
  <si>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</si>
  <si>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</si>
  <si>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</si>
  <si>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</si>
  <si>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</si>
  <si>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</si>
  <si>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</si>
  <si>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</si>
  <si>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</si>
  <si>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</si>
  <si>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</si>
  <si>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</si>
  <si>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</si>
  <si>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</si>
  <si>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</si>
  <si>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</si>
  <si>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</si>
  <si>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</si>
  <si>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</si>
  <si>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</si>
  <si>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</si>
  <si>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</si>
  <si>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</si>
  <si>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</si>
  <si>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</si>
  <si>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</si>
  <si>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</si>
  <si>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</si>
  <si>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</si>
  <si>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</si>
  <si>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</si>
  <si>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</si>
  <si>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</si>
  <si>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</si>
  <si>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</si>
  <si>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</si>
  <si>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</si>
  <si>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</si>
  <si>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</si>
  <si>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</si>
  <si>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</si>
  <si>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</si>
  <si>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</si>
  <si>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</si>
  <si>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</si>
  <si>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</si>
  <si>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</si>
  <si>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</si>
  <si>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</si>
  <si>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</si>
  <si>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</si>
  <si>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</si>
  <si>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</si>
  <si>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</si>
  <si>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</si>
  <si>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</si>
  <si>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</si>
  <si>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</si>
  <si>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</si>
  <si>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</si>
  <si>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</si>
  <si>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</si>
  <si>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</si>
  <si>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</si>
  <si>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</si>
  <si>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</si>
  <si>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</si>
  <si>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</si>
  <si>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</si>
  <si>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</si>
  <si>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</si>
  <si>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</si>
  <si>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</si>
  <si>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</si>
  <si>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</si>
  <si>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</si>
  <si>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</si>
  <si>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</si>
  <si>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</si>
  <si>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</si>
  <si>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</si>
  <si>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</si>
  <si>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</si>
  <si>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</si>
  <si>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</si>
  <si>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</si>
  <si>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</si>
  <si>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</si>
  <si>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</si>
  <si>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</si>
  <si>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</si>
  <si>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</si>
  <si>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</si>
  <si>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</si>
  <si>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</si>
  <si>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</si>
  <si>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</si>
  <si>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</si>
  <si>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</si>
  <si>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</si>
  <si>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</si>
  <si>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</si>
  <si>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</si>
  <si>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</si>
  <si>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</si>
  <si>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</si>
  <si>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</si>
  <si>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</si>
  <si>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</si>
  <si>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</si>
  <si>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</si>
  <si>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</si>
  <si>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</si>
  <si>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</si>
  <si>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</si>
  <si>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</si>
  <si>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</si>
  <si>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</si>
  <si>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</si>
  <si>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</si>
  <si>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</si>
  <si>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</si>
  <si>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</si>
  <si>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</si>
  <si>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</si>
  <si>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</si>
  <si>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</si>
  <si>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</si>
  <si>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</si>
  <si>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</si>
  <si>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</si>
  <si>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</si>
  <si>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</si>
  <si>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</si>
  <si>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</si>
  <si>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</si>
  <si>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</si>
  <si>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</si>
  <si>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</si>
  <si>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</si>
  <si>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</si>
  <si>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</si>
  <si>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</si>
  <si>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</si>
  <si>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</si>
  <si>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</si>
  <si>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</si>
  <si>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</si>
  <si>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</si>
  <si>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</si>
  <si>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</si>
  <si>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</si>
  <si>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</si>
  <si>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</si>
  <si>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</si>
  <si>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</si>
  <si>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</si>
  <si>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</si>
  <si>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</si>
  <si>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</si>
  <si>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</si>
  <si>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</si>
  <si>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</si>
  <si>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</si>
  <si>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</si>
  <si>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</si>
  <si>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</si>
  <si>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</si>
  <si>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</si>
  <si>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</si>
  <si>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</si>
  <si>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</si>
  <si>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</si>
  <si>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</si>
  <si>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</si>
  <si>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</si>
  <si>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</si>
  <si>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</si>
  <si>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</si>
  <si>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</si>
  <si>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</si>
  <si>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</si>
  <si>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</si>
  <si>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</si>
  <si>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</si>
  <si>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</si>
  <si>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</si>
  <si>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</si>
  <si>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</si>
  <si>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</si>
  <si>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</si>
  <si>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</si>
  <si>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</si>
  <si>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</si>
  <si>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</si>
  <si>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</si>
  <si>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</si>
  <si>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</si>
  <si>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</si>
  <si>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</si>
  <si>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</si>
  <si>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</si>
  <si>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</si>
  <si>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</si>
  <si>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</si>
  <si>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</si>
  <si>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</si>
  <si>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</si>
  <si>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</si>
  <si>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</si>
  <si>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</si>
  <si>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</si>
  <si>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</si>
  <si>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</si>
  <si>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</si>
  <si>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</si>
  <si>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</si>
  <si>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</si>
  <si>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</si>
  <si>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</si>
  <si>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</si>
  <si>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</si>
  <si>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</si>
  <si>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</si>
  <si>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</si>
  <si>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</si>
  <si>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</si>
  <si>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</si>
  <si>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</si>
  <si>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</si>
  <si>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</si>
  <si>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</si>
  <si>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</si>
  <si>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</si>
  <si>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</si>
  <si>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</si>
  <si>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</si>
  <si>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</si>
  <si>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</si>
  <si>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</si>
  <si>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</si>
  <si>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</si>
  <si>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</si>
  <si>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</si>
  <si>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</si>
  <si>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</si>
  <si>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</si>
  <si>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</si>
  <si>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</si>
  <si>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</si>
  <si>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</si>
  <si>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</si>
  <si>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</si>
  <si>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</si>
  <si>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</si>
  <si>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</si>
  <si>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</si>
  <si>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</si>
  <si>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</si>
  <si>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</si>
  <si>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</si>
  <si>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</si>
  <si>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</si>
  <si>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</si>
  <si>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</si>
  <si>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</si>
  <si>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</si>
  <si>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</si>
  <si>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</si>
  <si>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</si>
  <si>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</si>
  <si>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</si>
  <si>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</si>
  <si>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</si>
  <si>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</si>
  <si>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</si>
  <si>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</si>
  <si>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</si>
  <si>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</si>
  <si>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</si>
  <si>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</si>
  <si>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</si>
  <si>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</si>
  <si>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</si>
  <si>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</si>
  <si>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</si>
  <si>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</si>
  <si>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</si>
  <si>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</si>
  <si>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</si>
  <si>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</si>
  <si>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</si>
  <si>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</si>
  <si>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</si>
  <si>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</si>
  <si>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</si>
  <si>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</si>
  <si>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</si>
  <si>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</si>
  <si>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</si>
  <si>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</si>
  <si>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</si>
  <si>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</si>
  <si>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</si>
  <si>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</si>
  <si>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</si>
  <si>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</si>
  <si>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</si>
  <si>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</si>
  <si>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</si>
  <si>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</si>
  <si>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</si>
  <si>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</si>
  <si>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</si>
  <si>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</si>
  <si>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</si>
  <si>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</si>
  <si>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</si>
  <si>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</si>
  <si>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</si>
  <si>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</si>
  <si>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</si>
  <si>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</si>
  <si>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</si>
  <si>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</si>
  <si>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</si>
  <si>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</si>
  <si>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</si>
  <si>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</si>
  <si>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</si>
  <si>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</si>
  <si>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</si>
  <si>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</si>
  <si>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</si>
  <si>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</si>
  <si>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</si>
  <si>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</si>
  <si>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</si>
  <si>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</si>
  <si>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</si>
  <si>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</si>
  <si>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</si>
  <si>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</si>
  <si>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</si>
  <si>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</si>
  <si>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</si>
  <si>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</si>
  <si>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</si>
  <si>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</si>
  <si>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</si>
  <si>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</si>
  <si>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</si>
  <si>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</si>
  <si>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</si>
  <si>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</si>
  <si>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</si>
  <si>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</si>
  <si>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</si>
  <si>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</si>
  <si>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</si>
  <si>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</si>
  <si>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</si>
  <si>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</si>
  <si>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</si>
  <si>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</si>
  <si>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</si>
  <si>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</si>
  <si>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</si>
  <si>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</si>
  <si>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</si>
  <si>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</si>
  <si>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</si>
  <si>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</si>
  <si>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</si>
  <si>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</si>
  <si>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</si>
  <si>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</si>
  <si>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</si>
  <si>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</si>
  <si>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</si>
  <si>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</si>
  <si>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</si>
  <si>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</si>
  <si>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</si>
  <si>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</si>
  <si>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</si>
  <si>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</si>
  <si>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</si>
  <si>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</si>
  <si>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</si>
  <si>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</si>
  <si>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</si>
  <si>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</si>
  <si>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</si>
  <si>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</si>
  <si>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</si>
  <si>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</si>
  <si>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</si>
  <si>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</si>
  <si>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</si>
  <si>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</si>
  <si>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</si>
  <si>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</si>
  <si>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</si>
  <si>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</si>
  <si>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</si>
  <si>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</si>
  <si>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</si>
  <si>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</si>
  <si>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</si>
  <si>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</si>
  <si>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</si>
  <si>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</si>
  <si>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</si>
  <si>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</si>
  <si>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</si>
  <si>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</si>
  <si>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</si>
  <si>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</si>
  <si>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</si>
  <si>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</si>
  <si>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</si>
  <si>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</si>
  <si>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</si>
  <si>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</si>
  <si>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</si>
  <si>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</si>
  <si>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</si>
  <si>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</si>
  <si>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</si>
  <si>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</si>
  <si>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</si>
  <si>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</si>
  <si>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</si>
  <si>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</si>
  <si>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</si>
  <si>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</si>
  <si>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</si>
  <si>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</si>
  <si>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</si>
  <si>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</si>
  <si>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</si>
  <si>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</si>
  <si>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</si>
  <si>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</si>
  <si>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</si>
  <si>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</si>
  <si>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</si>
  <si>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</si>
  <si>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</si>
  <si>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</si>
  <si>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</si>
  <si>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</si>
  <si>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</si>
  <si>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</si>
  <si>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</si>
  <si>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</si>
  <si>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</si>
  <si>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</si>
  <si>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</si>
  <si>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</si>
  <si>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</si>
  <si>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</si>
  <si>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</si>
  <si>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</si>
  <si>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</si>
  <si>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</si>
  <si>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</si>
  <si>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</si>
  <si>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</si>
  <si>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</si>
  <si>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</si>
  <si>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</si>
  <si>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</si>
  <si>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</si>
  <si>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</si>
  <si>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</si>
  <si>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</si>
  <si>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</si>
  <si>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</si>
  <si>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</si>
  <si>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</si>
  <si>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</si>
  <si>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</si>
  <si>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</si>
  <si>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</si>
  <si>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</si>
  <si>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</si>
  <si>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</si>
  <si>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</si>
  <si>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</si>
  <si>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</si>
  <si>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</si>
  <si>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</si>
  <si>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</si>
  <si>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</si>
  <si>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</si>
  <si>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</si>
  <si>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</si>
  <si>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</si>
  <si>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</si>
  <si>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</si>
  <si>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</si>
  <si>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</si>
  <si>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</si>
  <si>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</si>
  <si>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</si>
  <si>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</si>
  <si>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</si>
  <si>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</si>
  <si>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</si>
  <si>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</si>
  <si>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</si>
  <si>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</si>
  <si>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</si>
  <si>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</si>
  <si>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</si>
  <si>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</si>
  <si>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</si>
  <si>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</si>
  <si>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</si>
  <si>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</si>
  <si>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</si>
  <si>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</si>
  <si>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</si>
  <si>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</si>
  <si>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</si>
  <si>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</si>
  <si>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</si>
  <si>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</si>
  <si>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</si>
  <si>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</si>
  <si>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</si>
  <si>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</si>
  <si>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</si>
  <si>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</si>
  <si>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</si>
  <si>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</si>
  <si>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</si>
  <si>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</si>
  <si>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</si>
  <si>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</si>
  <si>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</si>
  <si>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</si>
  <si>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</si>
  <si>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</si>
  <si>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</si>
  <si>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</si>
  <si>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</si>
  <si>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</si>
  <si>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</si>
  <si>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</si>
  <si>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</si>
  <si>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</si>
  <si>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</si>
  <si>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</si>
  <si>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</si>
  <si>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</si>
  <si>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</si>
  <si>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</si>
  <si>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</si>
  <si>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</si>
  <si>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</si>
  <si>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</si>
  <si>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</si>
  <si>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</si>
  <si>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</si>
  <si>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</si>
  <si>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</si>
  <si>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</si>
  <si>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</si>
  <si>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</si>
  <si>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</si>
  <si>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</si>
  <si>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</si>
  <si>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</si>
  <si>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</si>
  <si>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</si>
  <si>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</si>
  <si>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</si>
  <si>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</si>
  <si>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</si>
  <si>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</si>
  <si>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</si>
  <si>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</si>
  <si>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</si>
  <si>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</si>
  <si>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</si>
  <si>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</si>
  <si>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</si>
  <si>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</si>
  <si>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</si>
  <si>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</si>
  <si>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</si>
  <si>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</si>
  <si>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</si>
  <si>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</si>
  <si>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</si>
  <si>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</si>
  <si>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</si>
  <si>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</si>
  <si>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</si>
  <si>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</si>
  <si>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</si>
  <si>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</si>
  <si>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</si>
  <si>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</si>
  <si>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</si>
  <si>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</si>
  <si>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</si>
  <si>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</si>
  <si>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</si>
  <si>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</si>
  <si>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</si>
  <si>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</si>
  <si>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</si>
  <si>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</si>
  <si>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</si>
  <si>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</si>
  <si>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</si>
  <si>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</si>
  <si>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</si>
  <si>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</si>
  <si>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</si>
  <si>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</si>
  <si>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</si>
  <si>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</si>
  <si>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</si>
  <si>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</si>
  <si>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</si>
  <si>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</si>
  <si>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</si>
  <si>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</si>
  <si>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</si>
  <si>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</si>
  <si>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</si>
  <si>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</si>
  <si>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</si>
  <si>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</si>
  <si>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</si>
  <si>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</si>
  <si>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</si>
  <si>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</si>
  <si>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</si>
  <si>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</si>
  <si>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</si>
  <si>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</si>
  <si>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</si>
  <si>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</si>
  <si>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</si>
  <si>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</si>
  <si>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</si>
  <si>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</si>
  <si>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</si>
  <si>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</si>
  <si>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</si>
  <si>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</si>
  <si>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</si>
  <si>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</si>
  <si>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</si>
  <si>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</si>
  <si>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</si>
  <si>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</si>
  <si>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</si>
  <si>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</si>
  <si>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</si>
  <si>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</si>
  <si>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</si>
  <si>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</si>
  <si>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</si>
  <si>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</si>
  <si>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</si>
  <si>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</si>
  <si>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</si>
  <si>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</si>
  <si>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</si>
  <si>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</si>
  <si>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</si>
  <si>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</si>
  <si>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</si>
  <si>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</si>
  <si>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</si>
  <si>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</si>
  <si>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</si>
  <si>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</si>
  <si>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</si>
  <si>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</si>
  <si>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</si>
  <si>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</si>
  <si>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</si>
  <si>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</si>
  <si>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</si>
  <si>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</si>
  <si>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</si>
  <si>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</si>
  <si>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</si>
  <si>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</si>
  <si>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</si>
  <si>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</si>
  <si>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</si>
  <si>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</si>
  <si>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</si>
  <si>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</si>
  <si>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</si>
  <si>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</si>
  <si>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</si>
  <si>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</si>
  <si>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</si>
  <si>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</si>
  <si>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</si>
  <si>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</si>
  <si>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</si>
  <si>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</si>
  <si>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</si>
  <si>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</si>
  <si>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</si>
  <si>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</si>
  <si>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</si>
  <si>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</si>
  <si>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</si>
  <si>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</si>
  <si>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</si>
  <si>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</si>
  <si>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</si>
  <si>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</si>
  <si>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</si>
  <si>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</si>
  <si>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</si>
  <si>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</si>
  <si>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</si>
  <si>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</si>
  <si>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</si>
  <si>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</si>
  <si>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</si>
  <si>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</si>
  <si>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</si>
  <si>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</si>
  <si>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</si>
  <si>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</si>
  <si>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</si>
  <si>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</si>
  <si>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</si>
  <si>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</si>
  <si>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</si>
  <si>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</si>
  <si>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</si>
  <si>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</si>
  <si>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</si>
  <si>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</si>
  <si>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</si>
  <si>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</si>
  <si>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</si>
  <si>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</si>
  <si>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</si>
  <si>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</si>
  <si>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</si>
  <si>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</si>
  <si>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</si>
  <si>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</si>
  <si>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</si>
  <si>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</si>
  <si>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</si>
  <si>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</si>
  <si>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</si>
  <si>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</si>
  <si>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</si>
  <si>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</si>
  <si>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</si>
  <si>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</si>
  <si>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</si>
  <si>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</si>
  <si>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</si>
  <si>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</si>
  <si>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</si>
  <si>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</si>
  <si>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</si>
  <si>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</si>
  <si>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</si>
  <si>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</si>
  <si>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</si>
  <si>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</si>
  <si>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</si>
  <si>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</si>
  <si>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</si>
  <si>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</si>
  <si>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</si>
  <si>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</si>
  <si>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</si>
  <si>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</si>
  <si>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</si>
  <si>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</si>
  <si>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</si>
  <si>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</si>
  <si>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</si>
  <si>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</si>
  <si>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</si>
  <si>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</si>
  <si>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</si>
  <si>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</si>
  <si>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</si>
  <si>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</si>
  <si>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</si>
  <si>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</si>
  <si>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</si>
  <si>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</si>
  <si>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</si>
  <si>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</si>
  <si>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</si>
  <si>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</si>
  <si>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</si>
  <si>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</si>
  <si>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</si>
  <si>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</si>
  <si>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</si>
  <si>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</si>
  <si>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</si>
  <si>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</si>
  <si>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</si>
  <si>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</si>
  <si>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</si>
  <si>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</si>
  <si>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</si>
  <si>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</si>
  <si>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</si>
  <si>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</si>
  <si>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</si>
  <si>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</si>
  <si>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</si>
  <si>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</si>
  <si>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</si>
  <si>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</si>
  <si>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</si>
  <si>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</si>
  <si>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</si>
  <si>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</si>
  <si>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</si>
  <si>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</si>
  <si>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</si>
  <si>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</si>
  <si>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</si>
  <si>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</si>
  <si>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</si>
  <si>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</si>
  <si>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</si>
  <si>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</si>
  <si>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</si>
  <si>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</si>
  <si>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</si>
  <si>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</si>
  <si>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</si>
  <si>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</si>
  <si>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</si>
  <si>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</si>
  <si>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</si>
  <si>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</si>
  <si>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</si>
  <si>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</si>
  <si>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</si>
  <si>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</si>
  <si>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</si>
  <si>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</si>
  <si>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</si>
  <si>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</si>
  <si>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</si>
  <si>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</si>
  <si>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</si>
  <si>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</si>
  <si>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</si>
  <si>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</si>
  <si>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</si>
  <si>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</si>
  <si>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</si>
  <si>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</si>
  <si>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</si>
  <si>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</si>
  <si>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</si>
  <si>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</si>
  <si>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</si>
  <si>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</si>
  <si>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</si>
  <si>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</si>
  <si>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</si>
  <si>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</si>
  <si>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</si>
  <si>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</si>
  <si>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</si>
  <si>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</si>
  <si>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</si>
  <si>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</si>
  <si>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</si>
  <si>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</si>
  <si>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</si>
  <si>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</si>
  <si>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</si>
  <si>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</si>
  <si>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</si>
  <si>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</si>
  <si>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</si>
  <si>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</si>
  <si>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</si>
  <si>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</si>
  <si>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</si>
  <si>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</si>
  <si>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</si>
  <si>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</si>
  <si>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</si>
  <si>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</si>
  <si>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</si>
  <si>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</si>
  <si>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</si>
  <si>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</si>
  <si>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</si>
  <si>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</si>
  <si>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</si>
  <si>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</si>
  <si>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</si>
  <si>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</si>
  <si>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</si>
  <si>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</si>
  <si>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</si>
  <si>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</si>
  <si>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</si>
  <si>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</si>
  <si>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</si>
  <si>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</si>
  <si>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</si>
  <si>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</si>
  <si>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</si>
  <si>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</si>
  <si>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</si>
  <si>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</si>
  <si>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</si>
  <si>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</si>
  <si>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</si>
  <si>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</si>
  <si>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</si>
  <si>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</si>
  <si>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</si>
  <si>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</si>
  <si>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</si>
  <si>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</si>
  <si>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</si>
  <si>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</si>
  <si>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</si>
  <si>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</si>
  <si>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</si>
  <si>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</si>
  <si>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</si>
  <si>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</si>
  <si>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</si>
  <si>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</si>
  <si>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</si>
  <si>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</si>
  <si>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</si>
  <si>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</si>
  <si>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</si>
  <si>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</si>
  <si>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</si>
  <si>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</si>
  <si>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</si>
  <si>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</si>
  <si>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</si>
  <si>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</si>
  <si>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</si>
  <si>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</si>
  <si>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</si>
  <si>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</si>
  <si>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</si>
  <si>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</si>
  <si>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</si>
  <si>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</si>
  <si>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</si>
  <si>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</si>
  <si>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</si>
  <si>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</si>
  <si>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</si>
  <si>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</si>
  <si>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</si>
  <si>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</si>
  <si>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</si>
  <si>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</si>
  <si>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</si>
  <si>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</si>
  <si>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</si>
  <si>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</si>
  <si>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</si>
  <si>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</si>
  <si>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</si>
  <si>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</si>
  <si>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</si>
  <si>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</si>
  <si>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</si>
  <si>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</si>
  <si>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</si>
  <si>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</si>
  <si>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</si>
  <si>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</si>
  <si>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</si>
  <si>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</si>
  <si>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</si>
  <si>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</si>
  <si>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</si>
  <si>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</si>
  <si>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</si>
  <si>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</si>
  <si>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</si>
  <si>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</si>
  <si>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</si>
  <si>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</si>
  <si>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</si>
  <si>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</si>
  <si>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</si>
  <si>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</si>
  <si>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</si>
  <si>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</si>
  <si>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</si>
  <si>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</si>
  <si>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</si>
  <si>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</si>
  <si>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</si>
  <si>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</si>
  <si>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</si>
  <si>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</si>
  <si>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</si>
  <si>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</si>
  <si>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</si>
  <si>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</si>
  <si>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</si>
  <si>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</si>
  <si>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</si>
  <si>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</si>
  <si>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</si>
  <si>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</si>
  <si>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</si>
  <si>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</si>
  <si>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</si>
  <si>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</si>
  <si>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</si>
  <si>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</si>
  <si>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</si>
  <si>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</si>
  <si>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</si>
  <si>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</si>
  <si>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</si>
  <si>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</si>
  <si>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</si>
  <si>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</si>
  <si>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</si>
  <si>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</si>
  <si>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</si>
  <si>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</si>
  <si>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</si>
  <si>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</si>
  <si>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</si>
  <si>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</si>
  <si>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</si>
  <si>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</si>
  <si>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</si>
  <si>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</si>
  <si>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</si>
  <si>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</si>
  <si>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</si>
  <si>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</si>
  <si>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</si>
  <si>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</si>
  <si>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</si>
  <si>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</si>
  <si>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</si>
  <si>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</si>
  <si>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</si>
  <si>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</si>
  <si>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</si>
  <si>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</si>
  <si>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</si>
  <si>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</si>
  <si>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</si>
  <si>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</si>
  <si>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</si>
  <si>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</si>
  <si>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</si>
  <si>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</si>
  <si>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</si>
  <si>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</si>
  <si>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</si>
  <si>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</si>
  <si>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</si>
  <si>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</si>
  <si>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</si>
  <si>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</si>
  <si>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</si>
  <si>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</si>
  <si>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</si>
  <si>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</si>
  <si>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</si>
  <si>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</si>
  <si>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</si>
  <si>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</si>
  <si>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</si>
  <si>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</si>
  <si>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</si>
  <si>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</si>
  <si>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</si>
  <si>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</si>
  <si>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</si>
  <si>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</si>
  <si>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</si>
  <si>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</si>
  <si>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</si>
  <si>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</si>
  <si>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</si>
  <si>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</si>
  <si>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</si>
  <si>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</si>
  <si>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</si>
  <si>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</si>
  <si>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</si>
  <si>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</si>
  <si>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</si>
  <si>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</si>
  <si>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</si>
  <si>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</si>
  <si>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</si>
  <si>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</si>
  <si>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</si>
  <si>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</si>
  <si>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</si>
  <si>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</si>
  <si>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</si>
  <si>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</si>
  <si>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</si>
  <si>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</si>
  <si>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</si>
  <si>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</si>
  <si>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</si>
  <si>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</si>
  <si>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</si>
  <si>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</si>
  <si>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</si>
  <si>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</si>
  <si>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</si>
  <si>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</si>
  <si>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</si>
  <si>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</si>
  <si>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</si>
  <si>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</si>
  <si>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</si>
  <si>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</si>
  <si>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</si>
  <si>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</si>
  <si>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</si>
  <si>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</si>
  <si>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</si>
  <si>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</si>
  <si>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</si>
  <si>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</si>
  <si>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</si>
  <si>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</si>
  <si>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</si>
  <si>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</si>
  <si>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</si>
  <si>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</si>
  <si>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</si>
  <si>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</si>
  <si>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</si>
  <si>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</si>
  <si>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</si>
  <si>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</si>
  <si>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</si>
  <si>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</si>
  <si>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</si>
  <si>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</si>
  <si>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</si>
  <si>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</si>
  <si>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</si>
  <si>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</si>
  <si>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</si>
  <si>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</si>
  <si>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</si>
  <si>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</si>
  <si>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</si>
  <si>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</si>
  <si>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</si>
  <si>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</si>
  <si>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</si>
  <si>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</si>
  <si>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</si>
  <si>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</si>
  <si>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</si>
  <si>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</si>
  <si>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</si>
  <si>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</si>
  <si>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</si>
  <si>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</si>
  <si>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</si>
  <si>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</si>
  <si>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</si>
  <si>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</si>
  <si>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</si>
  <si>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</si>
  <si>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</si>
  <si>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</si>
  <si>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</si>
  <si>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</si>
  <si>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</si>
  <si>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</si>
  <si>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</si>
  <si>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</si>
  <si>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</si>
  <si>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</si>
  <si>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</si>
  <si>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</si>
  <si>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</si>
  <si>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</si>
  <si>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</si>
  <si>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</si>
  <si>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</si>
  <si>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</si>
  <si>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</si>
  <si>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</si>
  <si>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</si>
  <si>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</si>
  <si>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</si>
  <si>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</si>
  <si>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</si>
  <si>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</si>
  <si>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</si>
  <si>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</si>
  <si>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</si>
  <si>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</si>
  <si>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</si>
  <si>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</si>
  <si>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</si>
  <si>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</si>
  <si>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</si>
  <si>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</si>
  <si>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</si>
  <si>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</si>
  <si>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</si>
  <si>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</si>
  <si>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</si>
  <si>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</si>
  <si>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</si>
  <si>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</si>
  <si>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</si>
  <si>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</si>
  <si>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</si>
  <si>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</si>
  <si>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</si>
  <si>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</si>
  <si>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</si>
  <si>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</si>
  <si>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</si>
  <si>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</si>
  <si>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</si>
  <si>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</si>
  <si>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</si>
  <si>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</si>
  <si>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</si>
  <si>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</si>
  <si>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</si>
  <si>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</si>
  <si>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</si>
  <si>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</si>
  <si>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</si>
  <si>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</si>
  <si>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</si>
  <si>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</si>
  <si>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</si>
  <si>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</si>
  <si>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</si>
  <si>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</si>
  <si>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</si>
  <si>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</si>
  <si>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</si>
  <si>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</si>
  <si>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</si>
  <si>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</si>
  <si>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</si>
  <si>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</si>
  <si>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</si>
  <si>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</si>
  <si>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</si>
  <si>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</si>
  <si>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</si>
  <si>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</si>
  <si>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</si>
  <si>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</si>
  <si>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</si>
  <si>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</si>
  <si>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</si>
  <si>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</si>
  <si>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</si>
  <si>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</si>
  <si>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</si>
  <si>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</si>
  <si>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</si>
  <si>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</si>
  <si>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</si>
  <si>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</si>
  <si>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</si>
  <si>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</si>
  <si>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</si>
  <si>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</si>
  <si>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</si>
  <si>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</si>
  <si>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</si>
  <si>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</si>
  <si>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</si>
  <si>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</si>
  <si>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</si>
  <si>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</si>
  <si>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</si>
  <si>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</si>
  <si>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</si>
  <si>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</si>
  <si>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</si>
  <si>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</si>
  <si>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</si>
  <si>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</si>
  <si>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</si>
  <si>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</si>
  <si>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</si>
  <si>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</si>
  <si>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</si>
  <si>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</si>
  <si>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</si>
  <si>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</si>
  <si>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</si>
  <si>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</si>
  <si>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</si>
  <si>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</si>
  <si>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</si>
  <si>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</si>
  <si>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</si>
  <si>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</si>
  <si>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</si>
  <si>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</si>
  <si>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</si>
  <si>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</si>
  <si>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</si>
  <si>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</si>
  <si>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</si>
  <si>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</si>
  <si>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</si>
  <si>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</si>
  <si>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</si>
  <si>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</si>
  <si>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</si>
  <si>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</si>
  <si>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</si>
  <si>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</si>
  <si>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</si>
  <si>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</si>
  <si>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</si>
  <si>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</si>
  <si>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</si>
  <si>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</si>
  <si>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</si>
  <si>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</si>
  <si>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</si>
  <si>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</si>
  <si>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</si>
  <si>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</si>
  <si>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</si>
  <si>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</si>
  <si>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</si>
  <si>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</si>
  <si>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</si>
  <si>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</si>
  <si>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</si>
  <si>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</si>
  <si>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</si>
  <si>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</si>
  <si>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</si>
  <si>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</si>
  <si>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</si>
  <si>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</si>
  <si>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</si>
  <si>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</si>
  <si>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</si>
  <si>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</si>
  <si>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</si>
  <si>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</si>
  <si>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</si>
  <si>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</si>
  <si>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</si>
  <si>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</si>
  <si>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</si>
  <si>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</si>
  <si>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</si>
  <si>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</si>
  <si>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</si>
  <si>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</si>
  <si>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</si>
  <si>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</si>
  <si>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</si>
  <si>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</si>
  <si>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</si>
  <si>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</si>
  <si>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</si>
  <si>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</si>
  <si>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</si>
  <si>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</si>
  <si>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</si>
  <si>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</si>
  <si>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</si>
  <si>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</si>
  <si>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</si>
  <si>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</si>
  <si>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</si>
  <si>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</si>
  <si>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</si>
  <si>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</si>
  <si>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</si>
  <si>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</si>
  <si>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</si>
  <si>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</si>
  <si>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</si>
  <si>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</si>
  <si>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</si>
  <si>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</si>
  <si>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</si>
  <si>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</si>
  <si>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</si>
  <si>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</si>
  <si>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</si>
  <si>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</si>
  <si>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</si>
  <si>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</si>
  <si>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</si>
  <si>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</si>
  <si>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</si>
  <si>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</si>
  <si>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</si>
  <si>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</si>
  <si>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</si>
  <si>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</si>
  <si>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</si>
  <si>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</si>
  <si>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</si>
  <si>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</si>
  <si>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</si>
  <si>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</si>
  <si>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</si>
  <si>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</si>
  <si>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</si>
  <si>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</si>
  <si>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</si>
  <si>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</si>
  <si>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</si>
  <si>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</si>
  <si>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</si>
  <si>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</si>
  <si>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</si>
  <si>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</si>
  <si>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</si>
  <si>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</si>
  <si>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</si>
  <si>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</si>
  <si>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</si>
  <si>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</si>
  <si>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</si>
  <si>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</si>
  <si>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</si>
  <si>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</si>
  <si>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</si>
  <si>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</si>
  <si>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</si>
  <si>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</si>
  <si>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</si>
  <si>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</si>
  <si>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</si>
  <si>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</si>
  <si>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</si>
  <si>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</si>
  <si>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</si>
  <si>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</si>
  <si>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</si>
  <si>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</si>
  <si>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</si>
  <si>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</si>
  <si>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</si>
  <si>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</si>
  <si>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</si>
  <si>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</si>
  <si>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</si>
  <si>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</si>
  <si>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</si>
  <si>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</si>
  <si>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</si>
  <si>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</si>
  <si>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</si>
  <si>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</si>
  <si>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</si>
  <si>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</si>
  <si>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</si>
  <si>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</si>
  <si>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</si>
  <si>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</si>
  <si>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</si>
  <si>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</si>
  <si>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</si>
  <si>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</si>
  <si>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</si>
  <si>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</si>
  <si>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</si>
  <si>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</si>
  <si>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</si>
  <si>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</si>
  <si>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</si>
  <si>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</si>
  <si>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</si>
  <si>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</si>
  <si>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</si>
  <si>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</si>
  <si>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</si>
  <si>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</si>
  <si>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</si>
  <si>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</si>
  <si>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</si>
  <si>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</si>
  <si>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</si>
  <si>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</si>
  <si>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</si>
  <si>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</si>
  <si>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</si>
  <si>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</si>
  <si>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</si>
  <si>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</si>
  <si>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</si>
  <si>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</si>
  <si>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</si>
  <si>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</si>
  <si>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</si>
  <si>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</si>
  <si>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</si>
  <si>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</si>
  <si>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</si>
  <si>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</si>
  <si>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</si>
  <si>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</si>
  <si>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</si>
  <si>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</si>
  <si>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</si>
  <si>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</si>
  <si>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</si>
  <si>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</si>
  <si>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</si>
  <si>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</si>
  <si>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</si>
  <si>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</si>
  <si>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</si>
  <si>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</si>
  <si>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</si>
  <si>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</si>
  <si>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</si>
  <si>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</si>
  <si>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</si>
  <si>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</si>
  <si>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</si>
  <si>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</si>
  <si>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</si>
  <si>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</si>
  <si>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</si>
  <si>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</si>
  <si>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</si>
  <si>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</si>
  <si>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</si>
  <si>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</si>
  <si>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</si>
  <si>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</si>
  <si>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</si>
  <si>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</si>
  <si>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</si>
  <si>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</si>
  <si>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</si>
  <si>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</si>
  <si>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</si>
  <si>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</si>
  <si>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</si>
  <si>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</si>
  <si>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</si>
  <si>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</si>
  <si>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</si>
  <si>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</si>
  <si>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</si>
  <si>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</si>
  <si>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</si>
  <si>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</si>
  <si>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</si>
  <si>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</si>
  <si>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</si>
  <si>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</si>
  <si>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</si>
  <si>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</si>
  <si>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</si>
  <si>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</si>
  <si>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</si>
  <si>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</si>
  <si>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</si>
  <si>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</si>
  <si>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</si>
  <si>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</si>
  <si>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</si>
  <si>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</si>
  <si>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</si>
  <si>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</si>
  <si>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</si>
  <si>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</si>
  <si>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</si>
  <si>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</si>
  <si>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</si>
  <si>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</si>
  <si>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</si>
  <si>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</si>
  <si>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</si>
  <si>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</si>
  <si>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</si>
  <si>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</si>
  <si>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</si>
  <si>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</si>
  <si>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</si>
  <si>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</si>
  <si>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</si>
  <si>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</si>
  <si>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</si>
  <si>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</si>
  <si>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</si>
  <si>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</si>
  <si>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</si>
  <si>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</si>
  <si>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</si>
  <si>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</si>
  <si>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</si>
  <si>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</si>
  <si>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</si>
  <si>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</si>
  <si>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</si>
  <si>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</si>
  <si>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</si>
  <si>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</si>
  <si>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</si>
  <si>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</si>
  <si>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</si>
  <si>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</si>
  <si>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</si>
  <si>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</si>
  <si>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</si>
  <si>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</si>
  <si>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</si>
  <si>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</si>
  <si>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</si>
  <si>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</si>
  <si>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</si>
  <si>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</si>
  <si>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</si>
  <si>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</si>
  <si>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</si>
  <si>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</si>
  <si>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</si>
  <si>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</si>
  <si>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</si>
  <si>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</si>
  <si>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</si>
  <si>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</si>
  <si>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</si>
  <si>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</si>
  <si>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</si>
  <si>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</si>
  <si>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</si>
  <si>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</si>
  <si>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</si>
  <si>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</si>
  <si>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</si>
  <si>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</si>
  <si>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</si>
  <si>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</si>
  <si>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</si>
  <si>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</si>
  <si>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</si>
  <si>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</si>
  <si>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</si>
  <si>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</si>
  <si>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</si>
  <si>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</si>
  <si>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</si>
  <si>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</si>
  <si>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</si>
  <si>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</si>
  <si>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</si>
  <si>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</si>
  <si>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</si>
  <si>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</si>
  <si>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</si>
  <si>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</si>
  <si>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</si>
  <si>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</si>
  <si>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</si>
  <si>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</si>
  <si>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</si>
  <si>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</si>
  <si>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</si>
  <si>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</si>
  <si>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</si>
  <si>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</si>
  <si>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</si>
  <si>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</si>
  <si>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</si>
  <si>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</si>
  <si>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</si>
  <si>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</si>
  <si>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</si>
  <si>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</si>
  <si>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</si>
  <si>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</si>
  <si>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</si>
  <si>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</si>
  <si>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</si>
  <si>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</si>
  <si>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</si>
  <si>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</si>
  <si>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</si>
  <si>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</si>
  <si>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</si>
  <si>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</si>
  <si>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</si>
  <si>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</si>
  <si>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</si>
  <si>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</si>
  <si>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</si>
  <si>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</si>
  <si>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</si>
  <si>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</si>
  <si>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</si>
  <si>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</si>
  <si>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</si>
  <si>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</si>
  <si>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</si>
  <si>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</si>
  <si>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</si>
  <si>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</si>
  <si>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</si>
  <si>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</si>
  <si>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</si>
  <si>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</si>
  <si>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</si>
  <si>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</si>
  <si>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</si>
  <si>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</si>
  <si>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</si>
  <si>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</si>
  <si>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</si>
  <si>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</si>
  <si>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</si>
  <si>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</si>
  <si>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</si>
  <si>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</si>
  <si>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</si>
  <si>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</si>
  <si>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</si>
  <si>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</si>
  <si>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</si>
  <si>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</si>
  <si>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</si>
  <si>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</si>
  <si>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</si>
  <si>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</si>
  <si>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</si>
  <si>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</si>
  <si>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</si>
  <si>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</si>
  <si>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</si>
  <si>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</si>
  <si>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</si>
  <si>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</si>
  <si>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</si>
  <si>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</si>
  <si>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</si>
  <si>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</si>
  <si>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</si>
  <si>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</si>
  <si>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</si>
  <si>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</si>
  <si>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</si>
  <si>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</si>
  <si>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</si>
  <si>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</si>
  <si>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</si>
  <si>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</si>
  <si>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</si>
  <si>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</si>
  <si>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</si>
  <si>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</si>
  <si>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</si>
  <si>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</si>
  <si>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</si>
  <si>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</si>
  <si>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</si>
  <si>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</si>
  <si>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</si>
  <si>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</si>
  <si>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</si>
  <si>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</si>
  <si>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</si>
  <si>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</si>
  <si>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</si>
  <si>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</si>
  <si>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</si>
  <si>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</si>
  <si>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</si>
  <si>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</si>
  <si>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</si>
  <si>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</si>
  <si>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</si>
  <si>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</si>
  <si>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</si>
  <si>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</si>
  <si>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</si>
  <si>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</si>
  <si>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</si>
  <si>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</si>
  <si>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</si>
  <si>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</si>
  <si>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</si>
  <si>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</si>
  <si>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</si>
  <si>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</si>
  <si>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</si>
  <si>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</si>
  <si>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</si>
  <si>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</si>
  <si>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</si>
  <si>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</si>
  <si>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</si>
  <si>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</si>
  <si>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</si>
  <si>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</si>
  <si>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</si>
  <si>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</si>
  <si>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</si>
  <si>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</si>
  <si>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</si>
  <si>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</si>
  <si>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</si>
  <si>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</si>
  <si>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</si>
  <si>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</si>
  <si>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</si>
  <si>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</si>
  <si>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</si>
  <si>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</si>
  <si>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</si>
  <si>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</si>
  <si>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</si>
  <si>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</si>
  <si>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</si>
  <si>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</si>
  <si>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</si>
  <si>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</si>
  <si>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</si>
  <si>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</si>
  <si>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</si>
  <si>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</si>
  <si>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</si>
  <si>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</si>
  <si>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</si>
  <si>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</si>
  <si>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</si>
  <si>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</si>
  <si>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</si>
  <si>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</si>
  <si>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</si>
  <si>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</si>
  <si>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</si>
  <si>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</si>
  <si>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</si>
  <si>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</si>
  <si>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</si>
  <si>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</si>
  <si>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</si>
  <si>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</si>
  <si>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</si>
  <si>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</si>
  <si>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</si>
  <si>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</si>
  <si>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</si>
  <si>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</si>
  <si>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</si>
  <si>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</si>
  <si>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</si>
  <si>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</si>
  <si>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</si>
  <si>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</si>
  <si>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</si>
  <si>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</si>
  <si>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</si>
  <si>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</si>
  <si>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</si>
  <si>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</si>
  <si>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</si>
  <si>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</si>
  <si>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</si>
  <si>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</si>
  <si>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</si>
  <si>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</si>
  <si>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</si>
  <si>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</si>
  <si>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</si>
  <si>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</si>
  <si>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</si>
  <si>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</si>
  <si>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</si>
  <si>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</si>
  <si>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</si>
  <si>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</si>
  <si>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</si>
  <si>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</si>
  <si>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</si>
  <si>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</si>
  <si>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</si>
  <si>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</si>
  <si>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</si>
  <si>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</si>
  <si>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</si>
  <si>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</si>
  <si>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</si>
  <si>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</si>
  <si>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</si>
  <si>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</si>
  <si>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</si>
  <si>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</si>
  <si>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</si>
  <si>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</si>
  <si>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</si>
  <si>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</si>
  <si>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</si>
  <si>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</si>
  <si>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</si>
  <si>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</si>
  <si>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</si>
  <si>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</si>
  <si>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</si>
  <si>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</si>
  <si>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</si>
  <si>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</si>
  <si>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</si>
  <si>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</si>
  <si>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</si>
  <si>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</si>
  <si>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</si>
  <si>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</si>
  <si>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</si>
  <si>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</si>
  <si>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</si>
  <si>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</si>
  <si>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</si>
  <si>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</si>
  <si>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</si>
  <si>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</si>
  <si>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</si>
  <si>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</si>
  <si>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</si>
  <si>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</si>
  <si>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</si>
  <si>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</si>
  <si>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</si>
  <si>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</si>
  <si>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</si>
  <si>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</si>
  <si>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</si>
  <si>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</si>
  <si>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</si>
  <si>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</si>
  <si>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</si>
  <si>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</si>
  <si>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</si>
  <si>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</si>
  <si>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</si>
  <si>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</si>
  <si>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</si>
  <si>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</si>
  <si>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</si>
  <si>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</si>
  <si>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</si>
  <si>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</si>
  <si>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</si>
  <si>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</si>
  <si>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</si>
  <si>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</si>
  <si>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</si>
  <si>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</si>
  <si>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</si>
  <si>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</si>
  <si>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</si>
  <si>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</si>
  <si>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</si>
  <si>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</si>
  <si>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</si>
  <si>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</si>
  <si>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</si>
  <si>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</si>
  <si>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</si>
  <si>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</si>
  <si>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</si>
  <si>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</si>
  <si>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</si>
  <si>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</si>
  <si>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</si>
  <si>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</si>
  <si>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</si>
  <si>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</si>
  <si>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</si>
  <si>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</si>
  <si>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</si>
  <si>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</si>
  <si>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</si>
  <si>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</si>
  <si>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</si>
  <si>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</si>
  <si>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</si>
  <si>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</si>
  <si>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</si>
  <si>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</si>
  <si>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</si>
  <si>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</si>
  <si>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</si>
  <si>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</si>
  <si>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</si>
  <si>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</si>
  <si>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</si>
  <si>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</si>
  <si>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</si>
  <si>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</si>
  <si>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</si>
  <si>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</si>
  <si>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</si>
  <si>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</si>
  <si>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</si>
  <si>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</si>
  <si>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</si>
  <si>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</si>
  <si>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</si>
  <si>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</si>
  <si>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</si>
  <si>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</si>
  <si>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</si>
  <si>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</si>
  <si>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</si>
  <si>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</si>
  <si>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</si>
  <si>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</si>
  <si>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</si>
  <si>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</si>
  <si>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</si>
  <si>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</si>
  <si>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</si>
  <si>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</si>
  <si>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</si>
  <si>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</si>
  <si>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</si>
  <si>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</si>
  <si>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</si>
  <si>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</si>
  <si>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</si>
  <si>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</si>
  <si>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</si>
  <si>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</si>
  <si>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</si>
  <si>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</si>
  <si>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</si>
  <si>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</si>
  <si>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</si>
  <si>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</si>
  <si>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</si>
  <si>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</si>
  <si>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</si>
  <si>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</si>
  <si>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</si>
  <si>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</si>
  <si>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</si>
  <si>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</si>
  <si>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</si>
  <si>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</si>
  <si>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</si>
  <si>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</si>
  <si>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</si>
  <si>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</si>
  <si>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</si>
  <si>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</si>
  <si>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</si>
  <si>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</si>
  <si>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</si>
  <si>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</si>
  <si>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</si>
  <si>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</si>
  <si>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</si>
  <si>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</si>
  <si>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</si>
  <si>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</si>
  <si>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</si>
  <si>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</si>
  <si>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</si>
  <si>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</si>
  <si>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</si>
  <si>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</si>
  <si>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</si>
  <si>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</si>
  <si>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</si>
  <si>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</si>
  <si>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</si>
  <si>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</si>
  <si>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</si>
  <si>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</si>
  <si>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</si>
  <si>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</si>
  <si>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</si>
  <si>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</si>
  <si>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</si>
  <si>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</si>
  <si>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</si>
  <si>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</si>
  <si>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</si>
  <si>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</si>
  <si>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</si>
  <si>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</si>
  <si>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</si>
  <si>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</si>
  <si>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</si>
  <si>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</si>
  <si>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</si>
  <si>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</si>
  <si>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</si>
  <si>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</si>
  <si>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</si>
  <si>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</si>
  <si>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</si>
  <si>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</si>
  <si>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</si>
  <si>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</si>
  <si>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</si>
  <si>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</si>
  <si>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</si>
  <si>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</si>
  <si>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</si>
  <si>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</si>
  <si>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</si>
  <si>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</si>
  <si>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</si>
  <si>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</si>
  <si>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</si>
  <si>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</si>
  <si>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</si>
  <si>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</si>
  <si>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</si>
  <si>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</si>
  <si>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</si>
  <si>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</si>
  <si>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</si>
  <si>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</si>
  <si>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</si>
  <si>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</si>
  <si>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</si>
  <si>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</si>
  <si>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</si>
  <si>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</si>
  <si>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</si>
  <si>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</si>
  <si>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</si>
  <si>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</si>
  <si>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</si>
  <si>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</si>
  <si>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</si>
  <si>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</si>
  <si>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</si>
  <si>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</si>
  <si>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</si>
  <si>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</si>
  <si>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</si>
  <si>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</si>
  <si>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</si>
  <si>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</si>
  <si>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</si>
  <si>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</si>
  <si>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</si>
  <si>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</si>
  <si>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</si>
  <si>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</si>
  <si>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</si>
  <si>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</si>
  <si>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</si>
  <si>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</si>
  <si>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</si>
  <si>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</si>
  <si>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</si>
  <si>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</si>
  <si>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</si>
  <si>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</si>
  <si>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</si>
  <si>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</si>
  <si>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</si>
  <si>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</si>
  <si>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</si>
  <si>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</si>
  <si>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</si>
  <si>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</si>
  <si>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</si>
  <si>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</si>
  <si>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</si>
  <si>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</si>
  <si>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</si>
  <si>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</si>
  <si>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</si>
  <si>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</si>
  <si>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</si>
  <si>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</si>
  <si>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</si>
  <si>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</si>
  <si>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</si>
  <si>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</si>
  <si>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</si>
  <si>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</si>
  <si>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</si>
  <si>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</si>
  <si>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</si>
  <si>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</si>
  <si>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</si>
  <si>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</si>
  <si>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</si>
  <si>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</si>
  <si>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</si>
  <si>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</si>
  <si>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</si>
  <si>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</si>
  <si>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</si>
  <si>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</si>
  <si>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</si>
  <si>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</si>
  <si>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</si>
  <si>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</si>
  <si>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</si>
  <si>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</si>
  <si>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</si>
  <si>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</si>
  <si>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</si>
  <si>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</si>
  <si>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</si>
  <si>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</si>
  <si>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</si>
  <si>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</si>
  <si>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</si>
  <si>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</si>
  <si>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</si>
  <si>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</si>
  <si>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</si>
  <si>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</si>
  <si>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</si>
  <si>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</si>
  <si>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</si>
  <si>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</si>
  <si>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</si>
  <si>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</si>
  <si>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</si>
  <si>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</si>
  <si>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</si>
  <si>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</si>
  <si>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</si>
  <si>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</si>
  <si>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</si>
  <si>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</si>
  <si>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</si>
  <si>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</si>
  <si>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</si>
  <si>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</si>
  <si>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</si>
  <si>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</si>
  <si>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</si>
  <si>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</si>
  <si>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</si>
  <si>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</si>
  <si>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</si>
  <si>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</si>
  <si>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</si>
  <si>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</si>
  <si>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</si>
  <si>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</si>
  <si>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</si>
  <si>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</si>
  <si>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</si>
  <si>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</si>
  <si>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</si>
  <si>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</si>
  <si>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</si>
  <si>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</si>
  <si>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</si>
  <si>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</si>
  <si>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</si>
  <si>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</si>
  <si>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</si>
  <si>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</si>
  <si>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</si>
  <si>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</si>
  <si>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</si>
  <si>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</si>
  <si>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</si>
  <si>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</si>
  <si>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</si>
  <si>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</si>
  <si>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</si>
  <si>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</si>
  <si>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</si>
  <si>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</si>
  <si>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</si>
  <si>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</si>
  <si>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</si>
  <si>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</si>
  <si>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</si>
  <si>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</si>
  <si>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</si>
  <si>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</si>
  <si>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</si>
  <si>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</si>
  <si>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</si>
  <si>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</si>
  <si>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</si>
  <si>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</si>
  <si>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</si>
  <si>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</si>
  <si>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</si>
  <si>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</si>
  <si>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</si>
  <si>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</si>
  <si>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</si>
  <si>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</si>
  <si>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</si>
  <si>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</si>
  <si>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</si>
  <si>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</si>
  <si>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</si>
  <si>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</si>
  <si>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</si>
  <si>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</si>
  <si>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</si>
  <si>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</si>
  <si>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</si>
  <si>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</si>
  <si>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</si>
  <si>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</si>
  <si>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</si>
  <si>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</si>
  <si>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</si>
  <si>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</si>
  <si>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</si>
  <si>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</si>
  <si>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</si>
  <si>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</si>
  <si>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</si>
  <si>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</si>
  <si>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</si>
  <si>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</si>
  <si>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</si>
  <si>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</si>
  <si>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</si>
  <si>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</si>
  <si>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</si>
  <si>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</si>
  <si>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</si>
  <si>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</si>
  <si>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</si>
  <si>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</si>
  <si>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</si>
  <si>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</si>
  <si>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</si>
  <si>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</si>
  <si>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</si>
  <si>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</si>
  <si>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</si>
  <si>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</si>
  <si>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</si>
  <si>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</si>
  <si>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</si>
  <si>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</si>
  <si>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</si>
  <si>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</si>
  <si>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</si>
  <si>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</si>
  <si>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</si>
  <si>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</si>
  <si>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</si>
  <si>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</si>
  <si>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</si>
  <si>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</si>
  <si>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</si>
  <si>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</si>
  <si>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</si>
  <si>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</si>
  <si>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</si>
  <si>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</si>
  <si>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</si>
  <si>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</si>
  <si>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</si>
  <si>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</si>
  <si>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</si>
  <si>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</si>
  <si>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</si>
  <si>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</si>
  <si>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</si>
  <si>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</si>
  <si>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</si>
  <si>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</si>
  <si>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</si>
  <si>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</si>
  <si>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</si>
  <si>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</si>
  <si>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</si>
  <si>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</si>
  <si>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</si>
  <si>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</si>
  <si>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</si>
  <si>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</si>
  <si>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</si>
  <si>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</si>
  <si>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</si>
  <si>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</si>
  <si>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</si>
  <si>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</si>
  <si>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</si>
  <si>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</si>
  <si>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</si>
  <si>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</si>
  <si>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</si>
  <si>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</si>
  <si>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</si>
  <si>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</si>
  <si>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</si>
  <si>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</si>
  <si>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</si>
  <si>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</si>
  <si>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</si>
  <si>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</si>
  <si>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</si>
  <si>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</si>
  <si>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</si>
  <si>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</si>
  <si>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</si>
  <si>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</si>
  <si>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</si>
  <si>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</si>
  <si>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</si>
  <si>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</si>
  <si>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</si>
  <si>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</si>
  <si>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</si>
  <si>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</si>
  <si>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</si>
  <si>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</si>
  <si>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</si>
  <si>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</si>
  <si>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</si>
  <si>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</si>
  <si>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</si>
  <si>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</si>
  <si>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</si>
  <si>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</si>
  <si>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</si>
  <si>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</si>
  <si>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</si>
  <si>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</si>
  <si>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</si>
  <si>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</si>
  <si>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</si>
  <si>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</si>
  <si>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</si>
  <si>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</si>
  <si>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</si>
  <si>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</si>
  <si>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</si>
  <si>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</si>
  <si>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</si>
  <si>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</si>
  <si>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</si>
  <si>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</si>
  <si>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</si>
  <si>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</si>
  <si>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</si>
  <si>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</si>
  <si>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</si>
  <si>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</si>
  <si>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</si>
  <si>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</si>
  <si>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</si>
  <si>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</si>
  <si>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</si>
  <si>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</si>
  <si>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</si>
  <si>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</si>
  <si>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</si>
  <si>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</si>
  <si>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</si>
  <si>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</si>
  <si>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</si>
  <si>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</si>
  <si>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</si>
  <si>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</si>
  <si>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</si>
  <si>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</si>
  <si>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</si>
  <si>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</si>
  <si>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</si>
  <si>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</si>
  <si>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</si>
  <si>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</si>
  <si>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</si>
  <si>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</si>
  <si>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</si>
  <si>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</si>
  <si>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</si>
  <si>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</si>
  <si>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</si>
  <si>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</si>
  <si>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</si>
  <si>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</si>
  <si>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</si>
  <si>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</si>
  <si>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</si>
  <si>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</si>
  <si>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</si>
  <si>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</si>
  <si>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</si>
  <si>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</si>
  <si>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</si>
  <si>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</si>
  <si>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</si>
  <si>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</si>
  <si>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</si>
  <si>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</si>
  <si>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</si>
  <si>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</si>
  <si>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</si>
  <si>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</si>
  <si>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</si>
  <si>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</si>
  <si>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</si>
  <si>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</si>
  <si>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</si>
  <si>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</si>
  <si>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</si>
  <si>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</si>
  <si>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</si>
  <si>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</si>
  <si>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</si>
  <si>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</si>
  <si>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</si>
  <si>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</si>
  <si>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</si>
  <si>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</si>
  <si>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</si>
  <si>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</si>
  <si>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</si>
  <si>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</si>
  <si>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</si>
  <si>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</si>
  <si>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</si>
  <si>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</si>
  <si>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</si>
  <si>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</si>
  <si>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</si>
  <si>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</si>
  <si>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</si>
  <si>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</si>
  <si>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</si>
  <si>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</si>
  <si>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</si>
  <si>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</si>
  <si>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</si>
  <si>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</si>
  <si>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</si>
  <si>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</si>
  <si>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</si>
  <si>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</si>
  <si>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</si>
  <si>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</si>
  <si>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</si>
  <si>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</si>
  <si>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</si>
  <si>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</si>
  <si>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</si>
  <si>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</si>
  <si>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</si>
  <si>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</si>
  <si>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</si>
  <si>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</si>
  <si>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</si>
  <si>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</si>
  <si>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</si>
  <si>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</si>
  <si>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</si>
  <si>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</si>
  <si>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</si>
  <si>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</si>
  <si>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</si>
  <si>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</si>
  <si>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</si>
  <si>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</si>
  <si>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</si>
  <si>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</si>
  <si>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</si>
  <si>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</si>
  <si>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</si>
  <si>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</si>
  <si>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</si>
  <si>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</si>
  <si>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</si>
  <si>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</si>
  <si>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</si>
  <si>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</si>
  <si>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</si>
  <si>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</si>
  <si>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</si>
  <si>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</si>
  <si>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</si>
  <si>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</si>
  <si>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</si>
  <si>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</si>
  <si>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</si>
  <si>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</si>
  <si>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</si>
  <si>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</si>
  <si>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</si>
  <si>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</si>
  <si>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</si>
  <si>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</si>
  <si>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</si>
  <si>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</si>
  <si>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</si>
  <si>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</si>
  <si>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</si>
  <si>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</si>
  <si>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</si>
  <si>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</si>
  <si>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</si>
  <si>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</si>
  <si>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</si>
  <si>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</si>
  <si>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</si>
  <si>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</si>
  <si>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</si>
  <si>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</si>
  <si>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</si>
  <si>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</si>
  <si>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</si>
  <si>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</si>
  <si>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</si>
  <si>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</si>
  <si>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</si>
  <si>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</si>
  <si>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</si>
  <si>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</si>
  <si>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</si>
  <si>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</si>
  <si>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</si>
  <si>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</si>
  <si>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</si>
  <si>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</si>
  <si>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</si>
  <si>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</si>
  <si>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</si>
  <si>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</si>
  <si>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</si>
  <si>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</si>
  <si>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</si>
  <si>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</si>
  <si>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</si>
  <si>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</si>
  <si>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</si>
  <si>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</si>
  <si>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</si>
  <si>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</si>
  <si>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</si>
  <si>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</si>
  <si>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</si>
  <si>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</si>
  <si>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</si>
  <si>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</si>
  <si>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</si>
  <si>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</si>
  <si>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</si>
  <si>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</si>
  <si>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</si>
  <si>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</si>
  <si>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</si>
  <si>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</si>
  <si>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</si>
  <si>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</si>
  <si>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</si>
  <si>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</si>
  <si>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</si>
  <si>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</si>
  <si>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</si>
  <si>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</si>
  <si>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</si>
  <si>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</si>
  <si>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</si>
  <si>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</si>
  <si>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</si>
  <si>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</si>
  <si>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</si>
  <si>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</si>
  <si>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</si>
  <si>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</si>
  <si>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</si>
  <si>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</si>
  <si>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</si>
  <si>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</si>
  <si>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</si>
  <si>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</si>
  <si>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</si>
  <si>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</si>
  <si>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</si>
  <si>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</si>
  <si>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</si>
  <si>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</si>
  <si>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</si>
  <si>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</si>
  <si>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</si>
  <si>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</si>
  <si>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</si>
  <si>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</si>
  <si>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</si>
  <si>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</si>
  <si>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</si>
  <si>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</si>
  <si>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</si>
  <si>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</si>
  <si>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</si>
  <si>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</si>
  <si>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</si>
  <si>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</si>
  <si>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</si>
  <si>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</si>
  <si>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</si>
  <si>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</si>
  <si>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</si>
  <si>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</si>
  <si>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</si>
  <si>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</si>
  <si>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</si>
  <si>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</si>
  <si>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</si>
  <si>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</si>
  <si>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</si>
  <si>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</si>
  <si>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</si>
  <si>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</si>
  <si>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</si>
  <si>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</si>
  <si>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</si>
  <si>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</si>
  <si>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</si>
  <si>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</si>
  <si>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</si>
  <si>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</si>
  <si>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</si>
  <si>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</si>
  <si>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</si>
  <si>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</si>
  <si>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</si>
  <si>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</si>
  <si>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</si>
  <si>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</si>
  <si>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</si>
  <si>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</si>
  <si>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</si>
  <si>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</si>
  <si>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</si>
  <si>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</si>
  <si>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</si>
  <si>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</si>
  <si>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</si>
  <si>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</si>
  <si>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</si>
  <si>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</si>
  <si>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</si>
  <si>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</si>
  <si>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</si>
  <si>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</si>
  <si>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</si>
  <si>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</si>
  <si>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</si>
  <si>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</si>
  <si>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</si>
  <si>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</si>
  <si>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</si>
  <si>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</si>
  <si>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</si>
  <si>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</si>
  <si>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</si>
  <si>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</si>
  <si>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</si>
  <si>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</si>
  <si>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</si>
  <si>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</si>
  <si>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</si>
  <si>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</si>
  <si>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</si>
  <si>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</si>
  <si>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</si>
  <si>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</si>
  <si>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</si>
  <si>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</si>
  <si>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</si>
  <si>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</si>
  <si>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</si>
  <si>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</si>
  <si>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</si>
  <si>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</si>
  <si>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</si>
  <si>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</si>
  <si>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</si>
  <si>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</si>
  <si>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</si>
  <si>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</si>
  <si>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</si>
  <si>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</si>
  <si>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</si>
  <si>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</si>
  <si>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</si>
  <si>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</si>
  <si>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</si>
  <si>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</si>
  <si>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</si>
  <si>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</si>
  <si>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</si>
  <si>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</si>
  <si>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</si>
  <si>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</si>
  <si>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</si>
  <si>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</si>
  <si>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</si>
  <si>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</si>
  <si>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</si>
  <si>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</si>
  <si>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</si>
  <si>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</si>
  <si>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</si>
  <si>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</si>
  <si>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</si>
  <si>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</si>
  <si>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</si>
  <si>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</si>
  <si>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</si>
  <si>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</si>
  <si>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</si>
  <si>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</si>
  <si>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</si>
  <si>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</si>
  <si>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</si>
  <si>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</si>
  <si>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</si>
  <si>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</si>
  <si>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</si>
  <si>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</si>
  <si>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</si>
  <si>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</si>
  <si>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</si>
  <si>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</si>
  <si>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</si>
  <si>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</si>
  <si>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</si>
  <si>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</si>
  <si>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</si>
  <si>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</si>
  <si>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</si>
  <si>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</si>
  <si>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</si>
  <si>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</si>
  <si>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</si>
  <si>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</si>
  <si>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</si>
  <si>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</si>
  <si>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</si>
  <si>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</si>
  <si>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</si>
  <si>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</si>
  <si>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</si>
  <si>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</si>
  <si>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</si>
  <si>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</si>
  <si>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</si>
  <si>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</si>
  <si>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</si>
  <si>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</si>
  <si>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</si>
  <si>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</si>
  <si>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</si>
  <si>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</si>
  <si>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</si>
  <si>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</si>
  <si>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</si>
  <si>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</si>
  <si>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</si>
  <si>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</si>
  <si>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</si>
  <si>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</si>
  <si>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</si>
  <si>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</si>
  <si>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</si>
  <si>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</si>
  <si>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</si>
  <si>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</si>
  <si>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</si>
  <si>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</si>
  <si>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</si>
  <si>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</si>
  <si>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</si>
  <si>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</si>
  <si>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</si>
  <si>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</si>
  <si>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</si>
  <si>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</si>
  <si>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</si>
  <si>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</si>
  <si>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</si>
  <si>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</si>
  <si>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</si>
  <si>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</si>
  <si>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</si>
  <si>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</si>
  <si>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</si>
  <si>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</si>
  <si>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</si>
  <si>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</si>
  <si>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</si>
  <si>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</si>
  <si>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</si>
  <si>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</si>
  <si>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</si>
  <si>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</si>
  <si>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</si>
  <si>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</si>
  <si>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</si>
  <si>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</si>
  <si>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</si>
  <si>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</si>
  <si>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</si>
  <si>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</si>
  <si>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</si>
  <si>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</si>
  <si>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</si>
  <si>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</si>
  <si>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</si>
  <si>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</si>
  <si>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</si>
  <si>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</si>
  <si>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</si>
  <si>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</si>
  <si>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</si>
  <si>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</si>
  <si>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</si>
  <si>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</si>
  <si>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</si>
  <si>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</si>
  <si>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</si>
  <si>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</si>
  <si>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</si>
  <si>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</si>
  <si>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</si>
  <si>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</si>
  <si>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</si>
  <si>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</si>
  <si>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</si>
  <si>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</si>
  <si>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</si>
  <si>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</si>
  <si>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</si>
  <si>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</si>
  <si>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</si>
  <si>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</si>
  <si>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</si>
  <si>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</si>
  <si>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</si>
  <si>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</si>
  <si>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</si>
  <si>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</si>
  <si>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</si>
  <si>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</si>
  <si>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</si>
  <si>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</si>
  <si>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</si>
  <si>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</si>
  <si>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</si>
  <si>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</si>
  <si>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</si>
  <si>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</si>
  <si>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</si>
  <si>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</si>
  <si>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</si>
  <si>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</si>
  <si>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</si>
  <si>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</si>
  <si>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</si>
  <si>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</si>
  <si>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</si>
  <si>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</si>
  <si>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</si>
  <si>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</si>
  <si>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</si>
  <si>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</si>
  <si>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</si>
  <si>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</si>
  <si>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</si>
  <si>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</si>
  <si>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</si>
  <si>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</si>
  <si>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</si>
  <si>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</si>
  <si>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</si>
  <si>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</si>
  <si>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</si>
  <si>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</si>
  <si>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</si>
  <si>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</si>
  <si>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</si>
  <si>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</si>
  <si>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</si>
  <si>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</si>
  <si>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</si>
  <si>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</si>
  <si>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</si>
  <si>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</si>
  <si>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</si>
  <si>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</si>
  <si>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</si>
  <si>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</si>
  <si>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</si>
  <si>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</si>
  <si>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</si>
  <si>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</si>
  <si>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</si>
  <si>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</si>
  <si>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</si>
  <si>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</si>
  <si>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</si>
  <si>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</si>
  <si>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</si>
  <si>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</si>
  <si>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</si>
  <si>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</si>
  <si>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</si>
  <si>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</si>
  <si>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</si>
  <si>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</si>
  <si>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</si>
  <si>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</si>
  <si>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</si>
  <si>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</si>
  <si>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</si>
  <si>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</si>
  <si>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</si>
  <si>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</si>
  <si>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</si>
  <si>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</si>
  <si>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</si>
  <si>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</si>
  <si>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</si>
  <si>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</si>
  <si>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</si>
  <si>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</si>
  <si>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</si>
  <si>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</si>
  <si>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</si>
  <si>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</si>
  <si>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</si>
  <si>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</si>
  <si>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</si>
  <si>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</si>
  <si>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</si>
  <si>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</si>
  <si>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</si>
  <si>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</si>
  <si>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</si>
  <si>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</si>
  <si>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</si>
  <si>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</si>
  <si>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</si>
  <si>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</si>
  <si>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</si>
  <si>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</si>
  <si>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</si>
  <si>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</si>
  <si>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</si>
  <si>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</si>
  <si>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</si>
  <si>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</si>
  <si>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</si>
  <si>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</si>
  <si>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</si>
  <si>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</si>
  <si>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</si>
  <si>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</si>
  <si>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</si>
  <si>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</si>
  <si>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</si>
  <si>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</si>
  <si>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</si>
  <si>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</si>
  <si>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</si>
  <si>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</si>
  <si>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</si>
  <si>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</si>
  <si>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</si>
  <si>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</si>
  <si>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</si>
  <si>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</si>
  <si>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</si>
  <si>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</si>
  <si>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</si>
  <si>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</si>
  <si>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</si>
  <si>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</si>
  <si>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</si>
  <si>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</si>
  <si>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</si>
  <si>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</si>
  <si>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</si>
  <si>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</si>
  <si>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</si>
  <si>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</si>
  <si>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</si>
  <si>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</si>
  <si>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</si>
  <si>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</si>
  <si>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</si>
  <si>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</si>
  <si>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</si>
  <si>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</si>
  <si>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</si>
  <si>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</si>
  <si>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</si>
  <si>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</si>
  <si>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</si>
  <si>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</si>
  <si>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</si>
  <si>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</si>
  <si>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</si>
  <si>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</si>
  <si>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</si>
  <si>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</si>
  <si>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</si>
  <si>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</si>
  <si>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</si>
  <si>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</si>
  <si>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</si>
  <si>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</si>
  <si>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</si>
  <si>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</si>
  <si>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</si>
  <si>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</si>
  <si>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</si>
  <si>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</si>
  <si>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</si>
  <si>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</si>
  <si>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</si>
  <si>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</si>
  <si>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</si>
  <si>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</si>
  <si>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</si>
  <si>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</si>
  <si>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</si>
  <si>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</si>
  <si>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</si>
  <si>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</si>
  <si>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</si>
  <si>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</si>
  <si>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</si>
  <si>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</si>
  <si>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</si>
  <si>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</si>
  <si>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</si>
  <si>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</si>
  <si>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</si>
  <si>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</si>
  <si>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</si>
  <si>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</si>
  <si>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</si>
  <si>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</si>
  <si>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</si>
  <si>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</si>
  <si>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</si>
  <si>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</si>
  <si>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</si>
  <si>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</si>
  <si>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</si>
  <si>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</si>
  <si>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</si>
  <si>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</si>
  <si>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</si>
  <si>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</si>
  <si>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</si>
  <si>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</si>
  <si>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</si>
  <si>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</si>
  <si>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</si>
  <si>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</si>
  <si>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</si>
  <si>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</si>
  <si>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</si>
  <si>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</si>
  <si>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</si>
  <si>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</si>
  <si>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</si>
  <si>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</si>
  <si>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</si>
  <si>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</si>
  <si>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</si>
  <si>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</si>
  <si>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</si>
  <si>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</si>
  <si>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</si>
  <si>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</si>
  <si>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</si>
  <si>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</si>
  <si>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</si>
  <si>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</si>
  <si>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</si>
  <si>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</si>
  <si>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</si>
  <si>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</si>
  <si>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</si>
  <si>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</si>
  <si>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</si>
  <si>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</si>
  <si>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</si>
  <si>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</si>
  <si>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</si>
  <si>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</si>
  <si>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</si>
  <si>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</si>
  <si>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</si>
  <si>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</si>
  <si>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</si>
  <si>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</si>
  <si>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</si>
  <si>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</si>
  <si>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</si>
  <si>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</si>
  <si>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</si>
  <si>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</si>
  <si>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</si>
  <si>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</si>
  <si>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</si>
  <si>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</si>
  <si>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</si>
  <si>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</si>
  <si>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</si>
  <si>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</si>
  <si>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</si>
  <si>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</si>
  <si>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</si>
  <si>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</si>
  <si>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</si>
  <si>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</si>
  <si>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</si>
  <si>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</si>
  <si>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</si>
  <si>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</si>
  <si>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</si>
  <si>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</si>
  <si>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</si>
  <si>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</si>
  <si>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</si>
  <si>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</si>
  <si>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</si>
  <si>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</si>
  <si>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</si>
  <si>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</si>
  <si>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</si>
  <si>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</si>
  <si>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</si>
  <si>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</si>
  <si>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</si>
  <si>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</si>
  <si>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</si>
  <si>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</si>
  <si>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</si>
  <si>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</si>
  <si>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</si>
  <si>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</si>
  <si>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</si>
  <si>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</si>
  <si>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</si>
  <si>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</si>
  <si>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</si>
  <si>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</si>
  <si>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</si>
  <si>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</si>
  <si>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</si>
  <si>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</si>
  <si>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</si>
  <si>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</si>
  <si>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</si>
  <si>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</si>
  <si>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</si>
  <si>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</si>
  <si>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</si>
  <si>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</si>
  <si>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</si>
  <si>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</si>
  <si>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</si>
  <si>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</si>
  <si>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</si>
  <si>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</si>
  <si>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</si>
  <si>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</si>
  <si>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</si>
  <si>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</si>
  <si>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</si>
  <si>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</si>
  <si>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</si>
  <si>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</si>
  <si>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</si>
  <si>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</si>
  <si>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</si>
  <si>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</si>
  <si>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</si>
  <si>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</si>
  <si>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</si>
  <si>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</si>
  <si>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</si>
  <si>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</si>
  <si>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</si>
  <si>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</si>
  <si>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</si>
  <si>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</si>
  <si>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</si>
  <si>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</si>
  <si>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</si>
  <si>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</si>
  <si>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</si>
  <si>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</si>
  <si>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</si>
  <si>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</si>
  <si>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</si>
  <si>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</si>
  <si>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</si>
  <si>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</si>
  <si>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</si>
  <si>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</si>
  <si>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</si>
  <si>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</si>
  <si>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</si>
  <si>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</si>
  <si>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</si>
  <si>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</si>
  <si>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</si>
  <si>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</si>
  <si>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</si>
  <si>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</si>
  <si>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</si>
  <si>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</si>
  <si>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</si>
  <si>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</si>
  <si>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</si>
  <si>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</si>
  <si>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</si>
  <si>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</si>
  <si>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</si>
  <si>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</si>
  <si>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</si>
  <si>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</si>
  <si>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</si>
  <si>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</si>
  <si>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</si>
  <si>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</si>
  <si>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</si>
  <si>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</si>
  <si>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</si>
  <si>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</si>
  <si>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</si>
  <si>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</si>
  <si>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</si>
  <si>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</si>
  <si>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</si>
  <si>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</si>
  <si>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</si>
  <si>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</si>
  <si>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</si>
  <si>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</si>
  <si>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</si>
  <si>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</si>
  <si>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</si>
  <si>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</si>
  <si>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</si>
  <si>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</si>
  <si>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</si>
  <si>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</si>
  <si>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</si>
  <si>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</si>
  <si>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</si>
  <si>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</si>
  <si>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</si>
  <si>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</si>
  <si>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</si>
  <si>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</si>
  <si>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</si>
  <si>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</si>
  <si>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</si>
  <si>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</si>
  <si>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</si>
  <si>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</si>
  <si>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</si>
  <si>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</si>
  <si>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</si>
  <si>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</si>
  <si>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</si>
  <si>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</si>
  <si>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</si>
  <si>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</si>
  <si>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</si>
  <si>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</si>
  <si>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</si>
  <si>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</si>
  <si>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</si>
  <si>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</si>
  <si>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</si>
  <si>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</si>
  <si>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</si>
  <si>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</si>
  <si>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</si>
  <si>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</si>
  <si>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</si>
  <si>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</si>
  <si>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</si>
  <si>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</si>
  <si>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</si>
  <si>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</si>
  <si>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</si>
  <si>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</si>
  <si>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</si>
  <si>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</si>
  <si>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</si>
  <si>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</si>
  <si>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</si>
  <si>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</si>
  <si>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</si>
  <si>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</si>
  <si>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</si>
  <si>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</si>
  <si>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</si>
  <si>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</si>
  <si>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</si>
  <si>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</si>
  <si>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</si>
  <si>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</si>
  <si>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</si>
  <si>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</si>
  <si>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</si>
  <si>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</si>
  <si>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</si>
  <si>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</si>
  <si>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</si>
  <si>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</si>
  <si>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</si>
  <si>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</si>
  <si>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</si>
  <si>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</si>
  <si>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</si>
  <si>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</si>
  <si>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</si>
  <si>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</si>
  <si>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</si>
  <si>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</si>
  <si>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</si>
  <si>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</si>
  <si>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</si>
  <si>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</si>
  <si>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</si>
  <si>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</si>
  <si>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</si>
  <si>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</si>
  <si>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</si>
  <si>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</si>
  <si>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</si>
  <si>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</si>
  <si>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</si>
  <si>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</si>
  <si>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</si>
  <si>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</si>
  <si>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</si>
  <si>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</si>
  <si>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</si>
  <si>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</si>
  <si>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</si>
  <si>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</si>
  <si>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</si>
  <si>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</si>
  <si>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</si>
  <si>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</si>
  <si>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</si>
  <si>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</si>
  <si>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</si>
  <si>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</si>
  <si>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</si>
  <si>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</si>
  <si>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</si>
  <si>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</si>
  <si>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</si>
  <si>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</si>
  <si>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</si>
  <si>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</si>
  <si>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</si>
  <si>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</si>
  <si>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</si>
  <si>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</si>
  <si>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</si>
  <si>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</si>
  <si>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</si>
  <si>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</si>
  <si>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</si>
  <si>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</si>
  <si>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</si>
  <si>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</si>
  <si>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</si>
  <si>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</si>
  <si>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</si>
  <si>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</si>
  <si>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</si>
  <si>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</si>
  <si>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</si>
  <si>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</si>
  <si>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</si>
  <si>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</si>
  <si>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</si>
  <si>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</si>
  <si>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</si>
  <si>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</si>
  <si>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</si>
  <si>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</si>
  <si>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</si>
  <si>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</si>
  <si>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</si>
  <si>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</si>
  <si>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</si>
  <si>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</si>
  <si>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</si>
  <si>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</si>
  <si>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</si>
  <si>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</si>
  <si>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</si>
  <si>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</si>
  <si>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</si>
  <si>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</si>
  <si>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</si>
  <si>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</si>
  <si>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</si>
  <si>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</si>
  <si>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</si>
  <si>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</si>
  <si>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</si>
  <si>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</si>
  <si>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</si>
  <si>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</si>
  <si>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</si>
  <si>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</si>
  <si>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</si>
  <si>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</si>
  <si>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</si>
  <si>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</si>
  <si>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</si>
  <si>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</si>
  <si>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</si>
  <si>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</si>
  <si>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</si>
  <si>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</si>
  <si>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</si>
  <si>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</si>
  <si>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</si>
  <si>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</si>
  <si>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</si>
  <si>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</si>
  <si>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</si>
  <si>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</si>
  <si>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</si>
  <si>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</si>
  <si>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</si>
  <si>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</si>
  <si>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</si>
  <si>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</si>
  <si>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</si>
  <si>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</si>
  <si>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</si>
  <si>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</si>
  <si>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</si>
  <si>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</si>
  <si>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</si>
  <si>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</si>
  <si>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</si>
  <si>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</si>
  <si>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</si>
  <si>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</si>
  <si>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</si>
  <si>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</si>
  <si>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</si>
  <si>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</si>
  <si>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</si>
  <si>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</si>
  <si>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</si>
  <si>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</si>
  <si>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</si>
  <si>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</si>
  <si>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</si>
  <si>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</si>
  <si>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</si>
  <si>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</si>
  <si>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</si>
  <si>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</si>
  <si>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</si>
  <si>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</si>
  <si>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</si>
  <si>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</si>
  <si>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</si>
  <si>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</si>
  <si>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</si>
  <si>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</si>
  <si>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</si>
  <si>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</si>
  <si>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</si>
  <si>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</si>
  <si>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</si>
  <si>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</si>
  <si>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</si>
  <si>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</si>
  <si>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</si>
  <si>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</si>
  <si>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</si>
  <si>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</si>
  <si>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</si>
  <si>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</si>
  <si>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</si>
  <si>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</si>
  <si>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</si>
  <si>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</si>
  <si>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</si>
  <si>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</si>
  <si>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</si>
  <si>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</si>
  <si>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</si>
  <si>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</si>
  <si>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</si>
  <si>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</si>
  <si>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</si>
  <si>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</si>
  <si>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</si>
  <si>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</si>
  <si>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</si>
  <si>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</si>
  <si>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</si>
  <si>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</si>
  <si>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</si>
  <si>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</si>
  <si>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</si>
  <si>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</si>
  <si>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</si>
  <si>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</si>
  <si>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</si>
  <si>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</si>
  <si>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</si>
  <si>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</si>
  <si>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</si>
  <si>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</si>
  <si>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</si>
  <si>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</si>
  <si>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</si>
  <si>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</si>
  <si>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</si>
  <si>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</si>
  <si>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</si>
  <si>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</si>
  <si>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</si>
  <si>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</si>
  <si>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</si>
  <si>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</si>
  <si>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</si>
  <si>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</si>
  <si>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</si>
  <si>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</si>
  <si>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</si>
  <si>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</si>
  <si>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</si>
  <si>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</si>
  <si>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</si>
  <si>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</si>
  <si>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</si>
  <si>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</si>
  <si>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</si>
  <si>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</si>
  <si>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</si>
  <si>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</si>
  <si>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</si>
  <si>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</si>
  <si>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</si>
  <si>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</si>
  <si>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</si>
  <si>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</si>
  <si>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</si>
  <si>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</si>
  <si>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</si>
  <si>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</si>
  <si>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</si>
  <si>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</si>
  <si>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</si>
  <si>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</si>
  <si>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</si>
  <si>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</si>
  <si>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</si>
  <si>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</si>
  <si>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</si>
  <si>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</si>
  <si>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</si>
  <si>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</si>
  <si>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</si>
  <si>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</si>
  <si>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</si>
  <si>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</si>
  <si>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</si>
  <si>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</si>
  <si>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</si>
  <si>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</si>
  <si>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</si>
  <si>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</si>
  <si>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</si>
  <si>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</si>
  <si>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</si>
  <si>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</si>
  <si>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</si>
  <si>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</si>
  <si>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</si>
  <si>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</si>
  <si>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</si>
  <si>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</si>
  <si>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</si>
  <si>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</si>
  <si>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</si>
  <si>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</si>
  <si>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</si>
  <si>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</si>
  <si>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</si>
  <si>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</si>
  <si>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</si>
  <si>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</si>
  <si>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</si>
  <si>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</si>
  <si>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</si>
  <si>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</si>
  <si>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</si>
  <si>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</si>
  <si>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</si>
  <si>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</si>
  <si>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</si>
  <si>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</si>
  <si>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</si>
  <si>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</si>
  <si>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</si>
  <si>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</si>
  <si>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</si>
  <si>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</si>
  <si>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</si>
  <si>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</si>
  <si>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</si>
  <si>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</si>
  <si>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</si>
  <si>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</si>
  <si>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</si>
  <si>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</si>
  <si>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</si>
  <si>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</si>
  <si>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</si>
  <si>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</si>
  <si>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</si>
  <si>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</si>
  <si>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</si>
  <si>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</si>
  <si>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</si>
  <si>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</si>
  <si>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</si>
  <si>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</si>
  <si>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</si>
  <si>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</si>
  <si>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</si>
  <si>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</si>
  <si>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</si>
  <si>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</si>
  <si>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</si>
  <si>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</si>
  <si>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</si>
  <si>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</si>
  <si>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</si>
  <si>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</si>
  <si>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</si>
  <si>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</si>
  <si>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</si>
  <si>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</si>
  <si>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</si>
  <si>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</si>
  <si>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</si>
  <si>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</si>
  <si>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</si>
  <si>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</si>
  <si>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</si>
  <si>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</si>
  <si>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</si>
  <si>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</si>
  <si>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</si>
  <si>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</si>
  <si>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</si>
  <si>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</si>
  <si>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</si>
  <si>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</si>
  <si>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</si>
  <si>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</si>
  <si>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</si>
  <si>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</si>
  <si>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</si>
  <si>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</si>
  <si>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</si>
  <si>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</si>
  <si>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</si>
  <si>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</si>
  <si>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</si>
  <si>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</si>
  <si>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</si>
  <si>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</si>
  <si>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</si>
  <si>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</si>
  <si>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</si>
  <si>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</si>
  <si>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</si>
  <si>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</si>
  <si>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</si>
  <si>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</si>
  <si>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</si>
  <si>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</si>
  <si>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</si>
  <si>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</si>
  <si>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</si>
  <si>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</si>
  <si>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</si>
  <si>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</si>
  <si>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</si>
  <si>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</si>
  <si>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</si>
  <si>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</si>
  <si>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</si>
  <si>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</si>
  <si>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</si>
  <si>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</si>
  <si>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</si>
  <si>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</si>
  <si>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</si>
  <si>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</si>
  <si>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</si>
  <si>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</si>
  <si>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</si>
  <si>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</si>
  <si>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</si>
  <si>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</si>
  <si>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</si>
  <si>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</si>
  <si>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</si>
  <si>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</si>
  <si>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</si>
  <si>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</si>
  <si>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</si>
  <si>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</si>
  <si>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</si>
  <si>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</si>
  <si>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</si>
  <si>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</si>
  <si>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</si>
  <si>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</si>
  <si>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</si>
  <si>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</si>
  <si>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</si>
  <si>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</si>
  <si>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</si>
  <si>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</si>
  <si>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</si>
  <si>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</si>
  <si>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</si>
  <si>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</si>
  <si>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</si>
  <si>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</si>
  <si>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</si>
  <si>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</si>
  <si>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</si>
  <si>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</si>
  <si>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</si>
  <si>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</si>
  <si>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</si>
  <si>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</si>
  <si>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</si>
  <si>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</si>
  <si>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</si>
  <si>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</si>
  <si>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</si>
  <si>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</si>
  <si>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</si>
  <si>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</si>
  <si>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</si>
  <si>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</si>
  <si>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</si>
  <si>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</si>
  <si>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</si>
  <si>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</si>
  <si>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</si>
  <si>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</si>
  <si>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</si>
  <si>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</si>
  <si>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</si>
  <si>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</si>
  <si>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</si>
  <si>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</si>
  <si>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</si>
  <si>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</si>
  <si>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</si>
  <si>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</si>
  <si>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</si>
  <si>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</si>
  <si>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</si>
  <si>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</si>
  <si>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</si>
  <si>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</si>
  <si>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</si>
  <si>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</si>
  <si>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</si>
  <si>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</si>
  <si>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</si>
  <si>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</si>
  <si>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</si>
  <si>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</si>
  <si>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</si>
  <si>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</si>
  <si>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</si>
  <si>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</si>
  <si>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</si>
  <si>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</si>
  <si>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</si>
  <si>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</si>
  <si>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</si>
  <si>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</si>
  <si>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</si>
  <si>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</si>
  <si>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</si>
  <si>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</si>
  <si>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</si>
  <si>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</si>
  <si>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</si>
  <si>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</si>
  <si>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</si>
  <si>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</si>
  <si>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</si>
  <si>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</si>
  <si>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</si>
  <si>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</si>
  <si>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</si>
  <si>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</si>
  <si>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</si>
  <si>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</si>
  <si>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</si>
  <si>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</si>
  <si>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</si>
  <si>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</si>
  <si>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</si>
  <si>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</si>
  <si>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</si>
  <si>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</si>
  <si>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</si>
  <si>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</si>
  <si>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</si>
  <si>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</si>
  <si>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</si>
  <si>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</si>
  <si>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</si>
  <si>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</si>
  <si>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</si>
  <si>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</si>
  <si>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</si>
  <si>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</si>
  <si>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</si>
  <si>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</si>
  <si>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</si>
  <si>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</si>
  <si>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</si>
  <si>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</si>
  <si>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</si>
  <si>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</si>
  <si>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</si>
  <si>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</si>
  <si>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</si>
  <si>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</si>
  <si>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</si>
  <si>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</si>
  <si>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</si>
  <si>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</si>
  <si>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</si>
  <si>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</si>
  <si>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</si>
  <si>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</si>
  <si>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</si>
  <si>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</si>
  <si>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</si>
  <si>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</si>
  <si>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</si>
  <si>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</si>
  <si>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</si>
  <si>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</si>
  <si>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</si>
  <si>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</si>
  <si>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</si>
  <si>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</si>
  <si>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</si>
  <si>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</si>
  <si>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</si>
  <si>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</si>
  <si>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</si>
  <si>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</si>
  <si>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</si>
  <si>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</si>
  <si>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</si>
  <si>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</si>
  <si>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</si>
  <si>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</si>
  <si>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</si>
  <si>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</si>
  <si>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</si>
  <si>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</si>
  <si>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</si>
  <si>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</si>
  <si>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</si>
  <si>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</si>
  <si>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</si>
  <si>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</si>
  <si>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</si>
  <si>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</si>
  <si>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</si>
  <si>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</si>
  <si>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</si>
  <si>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</si>
  <si>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</si>
  <si>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</si>
  <si>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</si>
  <si>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</si>
  <si>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</si>
  <si>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</si>
  <si>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</si>
  <si>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</si>
  <si>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</si>
  <si>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</si>
  <si>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</si>
  <si>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</si>
  <si>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</si>
  <si>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</si>
  <si>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</si>
  <si>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</si>
  <si>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</si>
  <si>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</si>
  <si>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</si>
  <si>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</si>
  <si>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</si>
  <si>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</si>
  <si>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</si>
  <si>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</si>
  <si>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</si>
  <si>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</si>
  <si>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</si>
  <si>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</si>
  <si>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</si>
  <si>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</si>
  <si>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</si>
  <si>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</si>
  <si>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</si>
  <si>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</si>
  <si>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</si>
  <si>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</si>
  <si>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</si>
  <si>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</si>
  <si>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</si>
  <si>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</si>
  <si>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</si>
  <si>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</si>
  <si>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</si>
  <si>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</si>
  <si>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</si>
  <si>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</si>
  <si>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</si>
  <si>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</si>
  <si>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</si>
  <si>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</si>
  <si>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</si>
  <si>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</si>
  <si>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</si>
  <si>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</si>
  <si>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</si>
  <si>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</si>
  <si>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</si>
  <si>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</si>
  <si>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</si>
  <si>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</si>
  <si>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</si>
  <si>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</si>
  <si>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</si>
  <si>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</si>
  <si>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</si>
  <si>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</si>
  <si>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</si>
  <si>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</si>
  <si>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</si>
  <si>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</si>
  <si>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</si>
  <si>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</si>
  <si>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</si>
  <si>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</si>
  <si>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</si>
  <si>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</si>
  <si>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</si>
  <si>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</si>
  <si>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</si>
  <si>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</si>
  <si>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</si>
  <si>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</si>
  <si>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</si>
  <si>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</si>
  <si>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</si>
  <si>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</si>
  <si>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</si>
  <si>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</si>
  <si>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</si>
  <si>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</si>
  <si>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</si>
  <si>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</si>
  <si>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</si>
  <si>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</si>
  <si>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</si>
  <si>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</si>
  <si>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</si>
  <si>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</si>
  <si>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</si>
  <si>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</si>
  <si>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</si>
  <si>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</si>
  <si>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</si>
  <si>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</si>
  <si>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</si>
  <si>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</si>
  <si>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</si>
  <si>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</si>
  <si>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</si>
  <si>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</si>
  <si>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</si>
  <si>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</si>
  <si>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</si>
  <si>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</si>
  <si>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</si>
  <si>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</si>
  <si>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</si>
  <si>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</si>
  <si>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</si>
  <si>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</si>
  <si>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</si>
  <si>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</si>
  <si>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</si>
  <si>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</si>
  <si>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</si>
  <si>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</si>
  <si>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</si>
  <si>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</si>
  <si>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</si>
  <si>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</si>
  <si>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</si>
  <si>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</si>
  <si>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</si>
  <si>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</si>
  <si>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</si>
  <si>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</si>
  <si>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</si>
  <si>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</si>
  <si>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</si>
  <si>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</si>
  <si>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</si>
  <si>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</si>
  <si>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</si>
  <si>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</si>
  <si>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</si>
  <si>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</si>
  <si>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</si>
  <si>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</si>
  <si>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</si>
  <si>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</si>
  <si>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</si>
  <si>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</si>
  <si>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</si>
  <si>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</si>
  <si>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</si>
  <si>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</si>
  <si>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</si>
  <si>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</si>
  <si>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</si>
  <si>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</si>
  <si>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</si>
  <si>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</si>
  <si>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</si>
  <si>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</si>
  <si>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</si>
  <si>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</si>
  <si>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</si>
  <si>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</si>
  <si>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</si>
  <si>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</si>
  <si>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</si>
  <si>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</si>
  <si>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</si>
  <si>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</si>
  <si>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</si>
  <si>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</si>
  <si>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</si>
  <si>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</si>
  <si>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</si>
  <si>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</si>
  <si>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</si>
  <si>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</si>
  <si>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</si>
  <si>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</si>
  <si>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</si>
  <si>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</si>
  <si>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</si>
  <si>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</si>
  <si>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</si>
  <si>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</si>
  <si>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</si>
  <si>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</si>
  <si>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</si>
  <si>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</si>
  <si>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</si>
  <si>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</si>
  <si>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</si>
  <si>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</si>
  <si>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</si>
  <si>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</si>
  <si>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</si>
  <si>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</si>
  <si>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</si>
  <si>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</si>
  <si>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</si>
  <si>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</si>
  <si>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</si>
  <si>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</si>
  <si>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</si>
  <si>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</si>
  <si>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</si>
  <si>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</si>
  <si>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</si>
  <si>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</si>
  <si>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</si>
  <si>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</si>
  <si>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</si>
  <si>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</si>
  <si>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</si>
  <si>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</si>
  <si>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</si>
  <si>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</si>
  <si>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</si>
  <si>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</si>
  <si>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</si>
  <si>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</si>
  <si>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</si>
  <si>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</si>
  <si>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</si>
  <si>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</si>
  <si>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</si>
  <si>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</si>
  <si>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</si>
  <si>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</si>
  <si>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</si>
  <si>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</si>
  <si>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</si>
  <si>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</si>
  <si>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</si>
  <si>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</si>
  <si>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</si>
  <si>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</si>
  <si>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</si>
  <si>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</si>
  <si>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</si>
  <si>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</si>
  <si>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</si>
  <si>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</si>
  <si>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</si>
  <si>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</si>
  <si>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</si>
  <si>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</si>
  <si>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</si>
  <si>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</si>
  <si>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</si>
  <si>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</si>
  <si>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</si>
  <si>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</si>
  <si>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</si>
  <si>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</si>
  <si>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</si>
  <si>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</si>
  <si>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</si>
  <si>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</si>
  <si>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</si>
  <si>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</si>
  <si>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</si>
  <si>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</si>
  <si>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</si>
  <si>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</si>
  <si>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</si>
  <si>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</si>
  <si>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</si>
  <si>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</si>
  <si>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</si>
  <si>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</si>
  <si>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</si>
  <si>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</si>
  <si>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</si>
  <si>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</si>
  <si>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</si>
  <si>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</si>
  <si>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</si>
  <si>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</si>
  <si>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</si>
  <si>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</si>
  <si>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</si>
  <si>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</si>
  <si>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</si>
  <si>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</si>
  <si>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</si>
  <si>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</si>
  <si>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</si>
  <si>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</si>
  <si>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</si>
  <si>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</si>
  <si>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</si>
  <si>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</si>
  <si>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</si>
  <si>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</si>
  <si>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</si>
  <si>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</si>
  <si>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</si>
  <si>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</si>
  <si>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</si>
  <si>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</si>
  <si>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</si>
  <si>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</si>
  <si>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</si>
  <si>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</si>
  <si>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</si>
  <si>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</si>
  <si>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</si>
  <si>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</si>
  <si>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</si>
  <si>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</si>
  <si>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</si>
  <si>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</si>
  <si>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</si>
  <si>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</si>
  <si>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</si>
  <si>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</si>
  <si>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</si>
  <si>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</si>
  <si>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</si>
  <si>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</si>
  <si>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</si>
  <si>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</si>
  <si>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</si>
  <si>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</si>
  <si>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</si>
  <si>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</si>
  <si>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</si>
  <si>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</si>
  <si>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</si>
  <si>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</si>
  <si>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</si>
  <si>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</si>
  <si>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</si>
  <si>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</si>
  <si>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</si>
  <si>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</si>
  <si>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</si>
  <si>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</si>
  <si>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</si>
  <si>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</si>
  <si>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</si>
  <si>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</si>
  <si>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</si>
  <si>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</si>
  <si>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</si>
  <si>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</si>
  <si>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</si>
  <si>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</si>
  <si>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</si>
  <si>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</si>
  <si>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</si>
  <si>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</si>
  <si>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</si>
  <si>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</si>
  <si>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</si>
  <si>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</si>
  <si>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</si>
  <si>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</si>
  <si>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</si>
  <si>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</si>
  <si>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</si>
  <si>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</si>
  <si>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</si>
  <si>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</si>
  <si>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</si>
  <si>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</si>
  <si>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</si>
  <si>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</si>
  <si>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</si>
  <si>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</si>
  <si>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</si>
  <si>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</si>
  <si>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</si>
  <si>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</si>
  <si>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</si>
  <si>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</si>
  <si>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</si>
  <si>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</si>
  <si>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</si>
  <si>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</si>
  <si>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</si>
  <si>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</si>
  <si>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</si>
  <si>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</si>
  <si>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</si>
  <si>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</si>
  <si>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</si>
  <si>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</si>
  <si>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</si>
  <si>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</si>
  <si>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</si>
  <si>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</si>
  <si>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</si>
  <si>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</si>
  <si>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</si>
  <si>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</si>
  <si>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</si>
  <si>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</si>
  <si>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</si>
  <si>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</si>
  <si>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</si>
  <si>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</si>
  <si>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</si>
  <si>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</si>
  <si>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</si>
  <si>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</si>
  <si>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</si>
  <si>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</si>
  <si>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</si>
  <si>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</si>
  <si>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</si>
  <si>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</si>
  <si>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</si>
  <si>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</si>
  <si>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</si>
  <si>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</si>
  <si>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</si>
  <si>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</si>
  <si>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</si>
  <si>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</si>
  <si>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</si>
  <si>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</si>
  <si>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</si>
  <si>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</si>
  <si>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</si>
  <si>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</si>
  <si>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</si>
  <si>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</si>
  <si>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</si>
  <si>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</si>
  <si>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</si>
  <si>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</si>
  <si>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</si>
  <si>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</si>
  <si>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</si>
  <si>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</si>
  <si>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</si>
  <si>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</si>
  <si>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</si>
  <si>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</si>
  <si>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</si>
  <si>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</si>
  <si>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</si>
  <si>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</si>
  <si>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</si>
  <si>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</si>
  <si>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</si>
  <si>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</si>
  <si>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</si>
  <si>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</si>
  <si>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</si>
  <si>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</si>
  <si>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</si>
  <si>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</si>
  <si>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</si>
  <si>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</si>
  <si>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</si>
  <si>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</si>
  <si>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</si>
  <si>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</si>
  <si>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</si>
  <si>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</si>
  <si>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</si>
  <si>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</si>
  <si>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</si>
  <si>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</si>
  <si>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</si>
  <si>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</si>
  <si>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</si>
  <si>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</si>
  <si>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</si>
  <si>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</si>
  <si>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</si>
  <si>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</si>
  <si>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</si>
  <si>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</si>
  <si>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</si>
  <si>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</si>
  <si>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</si>
  <si>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</si>
  <si>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</si>
  <si>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</si>
  <si>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</si>
  <si>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</si>
  <si>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</si>
  <si>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</si>
  <si>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</si>
  <si>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</si>
  <si>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</si>
  <si>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</si>
  <si>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</si>
  <si>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</si>
  <si>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</si>
  <si>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</si>
  <si>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</si>
  <si>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</si>
  <si>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</si>
  <si>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</si>
  <si>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</si>
  <si>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</si>
  <si>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</si>
  <si>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</si>
  <si>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</si>
  <si>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</si>
  <si>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</si>
  <si>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</si>
  <si>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</si>
  <si>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</si>
  <si>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</si>
  <si>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</si>
  <si>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</si>
  <si>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</si>
  <si>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</si>
  <si>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</si>
  <si>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</si>
  <si>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</si>
  <si>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</si>
  <si>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</si>
  <si>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</si>
  <si>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</si>
  <si>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</si>
  <si>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</si>
  <si>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</si>
  <si>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</si>
  <si>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</si>
  <si>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</si>
  <si>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</si>
  <si>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</si>
  <si>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</si>
  <si>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</si>
  <si>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</si>
  <si>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</si>
  <si>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</si>
  <si>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</si>
  <si>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</si>
  <si>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</si>
  <si>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</si>
  <si>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</si>
  <si>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</si>
  <si>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</si>
  <si>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</si>
  <si>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</si>
  <si>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</si>
  <si>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</si>
  <si>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</si>
  <si>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</si>
  <si>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</si>
  <si>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</si>
  <si>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</si>
  <si>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</si>
  <si>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</si>
  <si>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</si>
  <si>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</si>
  <si>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</si>
  <si>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</si>
  <si>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</si>
  <si>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</si>
  <si>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</si>
  <si>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</si>
  <si>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</si>
  <si>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</si>
  <si>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</si>
  <si>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</si>
  <si>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</si>
  <si>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</si>
  <si>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</si>
  <si>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</si>
  <si>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</si>
  <si>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</si>
  <si>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</si>
  <si>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</si>
  <si>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</si>
  <si>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</si>
  <si>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</si>
  <si>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</si>
  <si>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</si>
  <si>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</si>
  <si>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</si>
  <si>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</si>
  <si>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</si>
  <si>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</si>
  <si>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</si>
  <si>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</si>
  <si>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</si>
  <si>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</si>
  <si>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</si>
  <si>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</si>
  <si>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</si>
  <si>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</si>
  <si>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</si>
  <si>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</si>
  <si>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</si>
  <si>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</si>
  <si>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</si>
  <si>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</si>
  <si>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</si>
  <si>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</si>
  <si>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</si>
  <si>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</si>
  <si>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</si>
  <si>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</si>
  <si>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</si>
  <si>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</si>
  <si>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</si>
  <si>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</si>
  <si>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</si>
  <si>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</si>
  <si>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</si>
  <si>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</si>
  <si>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</si>
  <si>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</si>
  <si>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</si>
  <si>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</si>
  <si>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</si>
  <si>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</si>
  <si>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</si>
  <si>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</si>
  <si>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</si>
  <si>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</si>
  <si>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</si>
  <si>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</si>
  <si>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</si>
  <si>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</si>
  <si>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</si>
  <si>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</si>
  <si>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</si>
  <si>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</si>
  <si>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</si>
  <si>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</si>
  <si>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</si>
  <si>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</si>
  <si>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</si>
  <si>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</si>
  <si>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</si>
  <si>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</si>
  <si>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</si>
  <si>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</si>
  <si>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</si>
  <si>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</si>
  <si>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</si>
  <si>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</si>
  <si>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</si>
  <si>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</si>
  <si>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</si>
  <si>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</si>
  <si>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</si>
  <si>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</si>
  <si>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</si>
  <si>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</si>
  <si>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</si>
  <si>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</si>
  <si>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</si>
  <si>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</si>
  <si>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</si>
  <si>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</si>
  <si>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</si>
  <si>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</si>
  <si>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</si>
  <si>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</si>
  <si>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</si>
  <si>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</si>
  <si>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</si>
  <si>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</si>
  <si>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</si>
  <si>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</si>
  <si>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</si>
  <si>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</si>
  <si>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</si>
  <si>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</si>
  <si>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</si>
  <si>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</si>
  <si>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</si>
  <si>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</si>
  <si>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</si>
  <si>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</si>
  <si>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</si>
  <si>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</si>
  <si>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</si>
  <si>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</si>
  <si>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</si>
  <si>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</si>
  <si>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</si>
  <si>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</si>
  <si>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</si>
  <si>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</si>
  <si>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</si>
  <si>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</si>
  <si>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</si>
  <si>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</si>
  <si>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</si>
  <si>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</si>
  <si>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</si>
  <si>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</si>
  <si>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</si>
  <si>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</si>
  <si>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</si>
  <si>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</si>
  <si>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</si>
  <si>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</si>
  <si>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</si>
  <si>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</si>
  <si>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</si>
  <si>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</si>
  <si>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</si>
  <si>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</si>
  <si>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</si>
  <si>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</si>
  <si>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</si>
  <si>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</si>
  <si>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</si>
  <si>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</si>
  <si>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</si>
  <si>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</si>
  <si>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</si>
  <si>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</si>
  <si>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</si>
  <si>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</si>
  <si>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</si>
  <si>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</si>
  <si>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</si>
  <si>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</si>
  <si>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</si>
  <si>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</si>
  <si>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</si>
  <si>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</si>
  <si>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</si>
  <si>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</si>
  <si>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</si>
  <si>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</si>
  <si>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</si>
  <si>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</si>
  <si>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</si>
  <si>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</si>
  <si>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</si>
  <si>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</si>
  <si>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</si>
  <si>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</si>
  <si>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</si>
  <si>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</si>
  <si>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</si>
  <si>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</si>
  <si>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</si>
  <si>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</si>
  <si>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</si>
  <si>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</si>
  <si>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</si>
  <si>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</si>
  <si>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</si>
  <si>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</si>
  <si>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</si>
  <si>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</si>
  <si>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</si>
  <si>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</si>
  <si>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</si>
  <si>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</si>
  <si>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</si>
  <si>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</si>
  <si>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</si>
  <si>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</si>
  <si>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</si>
  <si>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</si>
  <si>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</si>
  <si>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</si>
  <si>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</si>
  <si>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</si>
  <si>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</si>
  <si>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</si>
  <si>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</si>
  <si>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</si>
  <si>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</si>
  <si>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</si>
  <si>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</si>
  <si>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</si>
  <si>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</si>
  <si>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</si>
  <si>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</si>
  <si>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</si>
  <si>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</si>
  <si>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</si>
  <si>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</si>
  <si>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</si>
  <si>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</si>
  <si>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</si>
  <si>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</si>
  <si>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</si>
  <si>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</si>
  <si>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</si>
  <si>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</si>
  <si>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</si>
  <si>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</si>
  <si>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</si>
  <si>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</si>
  <si>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</si>
  <si>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</si>
  <si>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</si>
  <si>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</si>
  <si>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</si>
  <si>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</si>
  <si>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</si>
  <si>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</si>
  <si>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</si>
  <si>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</si>
  <si>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</si>
  <si>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</si>
  <si>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</si>
  <si>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</si>
  <si>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</si>
  <si>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</si>
  <si>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</si>
  <si>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</si>
  <si>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</si>
  <si>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</si>
  <si>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</si>
  <si>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</si>
  <si>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</si>
  <si>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</si>
  <si>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</si>
  <si>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</si>
  <si>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</si>
  <si>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</si>
  <si>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</si>
  <si>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</si>
  <si>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</si>
  <si>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</si>
  <si>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</si>
  <si>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</si>
  <si>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</si>
  <si>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</si>
  <si>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</si>
  <si>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</si>
  <si>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</si>
  <si>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</si>
  <si>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</si>
  <si>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</si>
  <si>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</si>
  <si>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</si>
  <si>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</si>
  <si>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</si>
  <si>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</si>
  <si>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</si>
  <si>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</si>
  <si>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</si>
  <si>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</si>
  <si>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</si>
  <si>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</si>
  <si>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</si>
  <si>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</si>
  <si>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</si>
  <si>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</si>
  <si>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</si>
  <si>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</si>
  <si>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</si>
  <si>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</si>
  <si>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</si>
  <si>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</si>
  <si>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</si>
  <si>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</si>
  <si>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</si>
  <si>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</si>
  <si>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</si>
  <si>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</si>
  <si>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</si>
  <si>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</si>
  <si>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</si>
  <si>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</si>
  <si>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</si>
  <si>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</si>
  <si>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</si>
  <si>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</si>
  <si>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</si>
  <si>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</si>
  <si>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</si>
  <si>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</si>
  <si>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</si>
  <si>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</si>
  <si>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</si>
  <si>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</si>
  <si>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</si>
  <si>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</si>
  <si>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</si>
  <si>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</si>
  <si>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</si>
  <si>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</si>
  <si>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</si>
  <si>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</si>
  <si>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</si>
  <si>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</si>
  <si>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</si>
  <si>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</si>
  <si>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</si>
  <si>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</si>
  <si>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</si>
  <si>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</si>
  <si>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</si>
  <si>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</si>
  <si>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</si>
  <si>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</si>
  <si>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</si>
  <si>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</si>
  <si>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</si>
  <si>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</si>
  <si>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</si>
  <si>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</si>
  <si>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</si>
  <si>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</si>
  <si>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</si>
  <si>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</si>
  <si>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</si>
  <si>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</si>
  <si>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</si>
  <si>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</si>
  <si>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</si>
  <si>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</si>
  <si>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</si>
  <si>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</si>
  <si>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</si>
  <si>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</si>
  <si>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</si>
  <si>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</si>
  <si>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</si>
  <si>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</si>
  <si>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</si>
  <si>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</si>
  <si>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</si>
  <si>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</si>
  <si>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</si>
  <si>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</si>
  <si>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</si>
  <si>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</si>
  <si>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</si>
  <si>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</si>
  <si>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</si>
  <si>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</si>
  <si>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</si>
  <si>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</si>
  <si>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</si>
  <si>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</si>
  <si>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</si>
  <si>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</si>
  <si>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</si>
  <si>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</si>
  <si>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</si>
  <si>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</si>
  <si>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</si>
  <si>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</si>
  <si>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</si>
  <si>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</si>
  <si>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</si>
  <si>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</si>
  <si>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</si>
  <si>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</si>
  <si>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</si>
  <si>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</si>
  <si>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</si>
  <si>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</si>
  <si>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</si>
  <si>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</si>
  <si>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</si>
  <si>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</si>
  <si>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</si>
  <si>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</si>
  <si>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</si>
  <si>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</si>
  <si>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</si>
  <si>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</si>
  <si>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</si>
  <si>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</si>
  <si>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</si>
  <si>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</si>
  <si>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</si>
  <si>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</si>
  <si>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</si>
  <si>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</si>
  <si>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</si>
  <si>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</si>
  <si>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</si>
  <si>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</si>
  <si>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</si>
  <si>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</si>
  <si>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</si>
  <si>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</si>
  <si>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</si>
  <si>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</si>
  <si>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</si>
  <si>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</si>
  <si>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</si>
  <si>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</si>
  <si>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</si>
  <si>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</si>
  <si>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</si>
  <si>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</si>
  <si>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</si>
  <si>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</si>
  <si>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</si>
  <si>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</si>
  <si>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</si>
  <si>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</si>
  <si>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</si>
  <si>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</si>
  <si>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</si>
  <si>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</si>
  <si>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</si>
  <si>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</si>
  <si>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</si>
  <si>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</si>
  <si>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</si>
  <si>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</si>
  <si>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</si>
  <si>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</si>
  <si>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</si>
  <si>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</si>
  <si>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</si>
  <si>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</si>
  <si>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</si>
  <si>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</si>
  <si>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</si>
  <si>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</si>
  <si>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</si>
  <si>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</si>
  <si>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</si>
  <si>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</si>
  <si>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</si>
  <si>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</si>
  <si>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</si>
  <si>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</si>
  <si>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</si>
  <si>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</si>
  <si>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</si>
  <si>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</si>
  <si>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</si>
  <si>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</si>
  <si>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</si>
  <si>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</si>
  <si>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</si>
  <si>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</si>
  <si>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</si>
  <si>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</si>
  <si>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</si>
  <si>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</si>
  <si>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</si>
  <si>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</si>
  <si>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</si>
  <si>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</si>
  <si>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</si>
  <si>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</si>
  <si>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</si>
  <si>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</si>
  <si>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</si>
  <si>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</si>
  <si>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</si>
  <si>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</si>
  <si>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</si>
  <si>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</si>
  <si>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</si>
  <si>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</si>
  <si>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</si>
  <si>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</si>
  <si>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</si>
  <si>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</si>
  <si>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</si>
  <si>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</si>
  <si>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</si>
  <si>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</si>
  <si>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</si>
  <si>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</si>
  <si>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</si>
  <si>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</si>
  <si>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</si>
  <si>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</si>
  <si>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</si>
  <si>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</si>
  <si>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</si>
  <si>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</si>
  <si>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</si>
  <si>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</si>
  <si>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</si>
  <si>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</si>
  <si>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</si>
  <si>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</si>
  <si>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</si>
  <si>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</si>
  <si>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</si>
  <si>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</si>
  <si>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</si>
  <si>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</si>
  <si>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</si>
  <si>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</si>
  <si>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</si>
  <si>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</si>
  <si>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</si>
  <si>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</si>
  <si>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</si>
  <si>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</si>
  <si>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</si>
  <si>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</si>
  <si>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</si>
  <si>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</si>
  <si>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</si>
  <si>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</si>
  <si>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</si>
  <si>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</si>
  <si>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</si>
  <si>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</si>
  <si>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</si>
  <si>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</si>
  <si>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</si>
  <si>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</si>
  <si>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</si>
  <si>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</si>
  <si>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</si>
  <si>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</si>
  <si>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</si>
  <si>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</si>
  <si>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</si>
  <si>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</si>
  <si>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</si>
  <si>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</si>
  <si>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</si>
  <si>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</si>
  <si>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</si>
  <si>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</si>
  <si>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</si>
  <si>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</si>
  <si>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</si>
  <si>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</si>
  <si>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</si>
  <si>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</si>
  <si>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</si>
  <si>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</si>
  <si>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</si>
  <si>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</si>
  <si>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</si>
  <si>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</si>
  <si>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</si>
  <si>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</si>
  <si>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</si>
  <si>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</si>
  <si>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</si>
  <si>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</si>
  <si>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</si>
  <si>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</si>
  <si>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</si>
  <si>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</si>
  <si>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</si>
  <si>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</si>
  <si>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</si>
  <si>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</si>
  <si>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</si>
  <si>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</si>
  <si>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</si>
  <si>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</si>
  <si>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</si>
  <si>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</si>
  <si>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</si>
  <si>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</si>
  <si>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</si>
  <si>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</si>
  <si>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</si>
  <si>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</si>
  <si>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</si>
  <si>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</si>
  <si>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</si>
  <si>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</si>
  <si>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</si>
  <si>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</si>
  <si>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</si>
  <si>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</si>
  <si>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</si>
  <si>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</si>
  <si>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</si>
  <si>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</si>
  <si>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</si>
  <si>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</si>
  <si>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</si>
  <si>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</si>
  <si>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</si>
  <si>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</si>
  <si>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</si>
  <si>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</si>
  <si>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</si>
  <si>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</si>
  <si>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</si>
  <si>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</si>
  <si>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</si>
  <si>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</si>
  <si>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</si>
  <si>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</si>
  <si>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</si>
  <si>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</si>
  <si>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</si>
  <si>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</si>
  <si>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</si>
  <si>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</si>
  <si>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</si>
  <si>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</si>
  <si>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</si>
  <si>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</si>
  <si>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</si>
  <si>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</si>
  <si>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</si>
  <si>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</si>
  <si>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</si>
  <si>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</si>
  <si>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</si>
  <si>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</si>
  <si>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</si>
  <si>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</si>
  <si>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</si>
  <si>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</si>
  <si>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</si>
  <si>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</si>
  <si>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</si>
  <si>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</si>
  <si>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</si>
  <si>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</si>
  <si>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</si>
  <si>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</si>
  <si>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</si>
  <si>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</si>
  <si>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</si>
  <si>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</si>
  <si>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</si>
  <si>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</si>
  <si>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</si>
  <si>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</si>
  <si>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</si>
  <si>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</si>
  <si>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</si>
  <si>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</si>
  <si>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</si>
  <si>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</si>
  <si>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</si>
  <si>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</si>
  <si>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</si>
  <si>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</si>
  <si>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</si>
  <si>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</si>
  <si>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</si>
  <si>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</si>
  <si>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</si>
  <si>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</si>
  <si>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</si>
  <si>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</si>
  <si>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</si>
  <si>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</si>
  <si>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</si>
  <si>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</si>
  <si>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</si>
  <si>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</si>
  <si>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</si>
  <si>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</si>
  <si>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</si>
  <si>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</si>
  <si>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</si>
  <si>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</si>
  <si>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</si>
  <si>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</si>
  <si>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</si>
  <si>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</si>
  <si>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</si>
  <si>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</si>
  <si>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</si>
  <si>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</si>
  <si>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</si>
  <si>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</si>
  <si>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</si>
  <si>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</si>
  <si>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</si>
  <si>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</si>
  <si>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</si>
  <si>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</si>
  <si>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</si>
  <si>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</si>
  <si>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</si>
  <si>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</si>
  <si>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</si>
  <si>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</si>
  <si>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</si>
  <si>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</si>
  <si>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</si>
  <si>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</si>
  <si>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</si>
  <si>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</si>
  <si>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</si>
  <si>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</si>
  <si>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</si>
  <si>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</si>
  <si>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</si>
  <si>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</si>
  <si>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</si>
  <si>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</si>
  <si>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</si>
  <si>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</si>
  <si>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</si>
  <si>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</si>
  <si>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</si>
  <si>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</si>
  <si>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</si>
  <si>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</si>
  <si>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</si>
  <si>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</si>
  <si>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</si>
  <si>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</si>
  <si>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</si>
  <si>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</si>
  <si>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</si>
  <si>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</si>
  <si>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</si>
  <si>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</si>
  <si>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</si>
  <si>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</si>
  <si>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</si>
  <si>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</si>
  <si>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</si>
  <si>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</si>
  <si>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</si>
  <si>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</si>
  <si>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</si>
  <si>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</si>
  <si>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</si>
  <si>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</si>
  <si>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</si>
  <si>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</si>
  <si>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</si>
  <si>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</si>
  <si>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</si>
  <si>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</si>
  <si>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</si>
  <si>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</si>
  <si>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</si>
  <si>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</si>
  <si>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</si>
  <si>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</si>
  <si>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</si>
  <si>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</si>
  <si>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</si>
  <si>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</si>
  <si>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</si>
  <si>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</si>
  <si>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</si>
  <si>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</si>
  <si>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</si>
  <si>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</si>
  <si>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</si>
  <si>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</si>
  <si>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</si>
  <si>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</si>
  <si>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</si>
  <si>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</si>
  <si>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</si>
  <si>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</si>
  <si>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</si>
  <si>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</si>
  <si>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</si>
  <si>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</si>
  <si>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</si>
  <si>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</si>
  <si>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</si>
  <si>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</si>
  <si>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</si>
  <si>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</si>
  <si>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</si>
  <si>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</si>
  <si>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</si>
  <si>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</si>
  <si>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</si>
  <si>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</si>
  <si>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</si>
  <si>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</si>
  <si>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</si>
  <si>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</si>
  <si>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</si>
  <si>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</si>
  <si>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</si>
  <si>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</si>
  <si>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</si>
  <si>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</si>
  <si>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</si>
  <si>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</si>
  <si>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</si>
  <si>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</si>
  <si>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</si>
  <si>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</si>
  <si>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</si>
  <si>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</si>
  <si>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</si>
  <si>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</si>
  <si>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</si>
  <si>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</si>
  <si>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</si>
  <si>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</si>
  <si>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</si>
  <si>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</si>
  <si>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</si>
  <si>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</si>
  <si>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</si>
  <si>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</si>
  <si>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</si>
  <si>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</si>
  <si>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</si>
  <si>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</si>
  <si>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</si>
  <si>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</si>
  <si>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</si>
  <si>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</si>
  <si>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</si>
  <si>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</si>
  <si>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</si>
  <si>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</si>
  <si>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</si>
  <si>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</si>
  <si>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</si>
  <si>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</si>
  <si>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</si>
  <si>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</si>
  <si>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</si>
  <si>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</si>
  <si>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</si>
  <si>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</si>
  <si>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</si>
  <si>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</si>
  <si>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</si>
  <si>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</si>
  <si>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</si>
  <si>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</si>
  <si>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</si>
  <si>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</si>
  <si>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</si>
  <si>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</si>
  <si>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</si>
  <si>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</si>
  <si>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</si>
  <si>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</si>
  <si>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</si>
  <si>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</si>
  <si>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</si>
  <si>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</si>
  <si>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</si>
  <si>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</si>
  <si>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</si>
  <si>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</si>
  <si>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</si>
  <si>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</si>
  <si>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</si>
  <si>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</si>
  <si>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</si>
  <si>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</si>
  <si>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</si>
  <si>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</si>
  <si>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</si>
  <si>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</si>
  <si>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</si>
  <si>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</si>
  <si>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</si>
  <si>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</si>
  <si>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</si>
  <si>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</si>
  <si>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</si>
  <si>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</si>
  <si>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</si>
  <si>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</si>
  <si>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</si>
  <si>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</si>
  <si>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</si>
  <si>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</si>
  <si>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</si>
  <si>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</si>
  <si>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</si>
  <si>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</si>
  <si>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</si>
  <si>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</si>
  <si>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</si>
  <si>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</si>
  <si>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</si>
  <si>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</si>
  <si>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</si>
  <si>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</si>
  <si>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</si>
  <si>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</si>
  <si>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</si>
  <si>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</si>
  <si>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</si>
  <si>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</si>
  <si>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</si>
  <si>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</si>
  <si>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</si>
  <si>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</si>
  <si>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</si>
  <si>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</si>
  <si>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</si>
  <si>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</si>
  <si>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</si>
  <si>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</si>
  <si>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</si>
  <si>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</si>
  <si>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</si>
  <si>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</si>
  <si>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</si>
  <si>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</si>
  <si>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</si>
  <si>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</si>
  <si>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</si>
  <si>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</si>
  <si>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</si>
  <si>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</si>
  <si>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</si>
  <si>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</si>
  <si>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</si>
  <si>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</si>
  <si>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</si>
  <si>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</si>
  <si>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</si>
  <si>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</si>
  <si>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</si>
  <si>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</si>
  <si>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</si>
  <si>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</si>
  <si>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</si>
  <si>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</si>
  <si>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</si>
  <si>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</si>
  <si>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</si>
  <si>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</si>
  <si>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</si>
  <si>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</si>
  <si>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</si>
  <si>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</si>
  <si>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</si>
  <si>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</si>
  <si>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</si>
  <si>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</si>
  <si>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</si>
  <si>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</si>
  <si>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</si>
  <si>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</si>
  <si>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</si>
  <si>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</si>
  <si>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</si>
  <si>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</si>
  <si>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</si>
  <si>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</si>
  <si>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</si>
  <si>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</si>
  <si>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</si>
  <si>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</si>
  <si>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</si>
  <si>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</si>
  <si>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</si>
  <si>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</si>
  <si>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</si>
  <si>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</si>
  <si>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</si>
  <si>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</si>
  <si>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</si>
  <si>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</si>
  <si>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</si>
  <si>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</si>
  <si>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</si>
  <si>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</si>
  <si>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</si>
  <si>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</si>
  <si>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</si>
  <si>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</si>
  <si>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</si>
  <si>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</si>
  <si>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</si>
  <si>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</si>
  <si>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</si>
  <si>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</si>
  <si>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</si>
  <si>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</si>
  <si>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</si>
  <si>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</si>
  <si>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</si>
  <si>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</si>
  <si>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</si>
  <si>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</si>
  <si>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</si>
  <si>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</si>
  <si>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</si>
  <si>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</si>
  <si>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</si>
  <si>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</si>
  <si>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</si>
  <si>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</si>
  <si>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</si>
  <si>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</si>
  <si>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</si>
  <si>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</si>
  <si>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</si>
  <si>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</si>
  <si>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</si>
  <si>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</si>
  <si>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</si>
  <si>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</si>
  <si>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</si>
  <si>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</si>
  <si>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</si>
  <si>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</si>
  <si>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</si>
  <si>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</si>
  <si>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</si>
  <si>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</si>
  <si>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</si>
  <si>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</si>
  <si>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</si>
  <si>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</si>
  <si>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</si>
  <si>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</si>
  <si>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</si>
  <si>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</si>
  <si>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</si>
  <si>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</si>
  <si>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</si>
  <si>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</si>
  <si>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</si>
  <si>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</si>
  <si>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</si>
  <si>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</si>
  <si>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</si>
  <si>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</si>
  <si>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</si>
  <si>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</si>
  <si>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</si>
  <si>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</si>
  <si>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</si>
  <si>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</si>
  <si>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</si>
  <si>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</si>
  <si>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</si>
  <si>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</si>
  <si>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</si>
  <si>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</si>
  <si>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</si>
  <si>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</si>
  <si>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</si>
  <si>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</si>
  <si>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</si>
  <si>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</si>
  <si>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</si>
  <si>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</si>
  <si>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</si>
  <si>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</si>
  <si>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</si>
  <si>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</si>
  <si>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</si>
  <si>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</si>
  <si>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</si>
  <si>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</si>
  <si>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</si>
  <si>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</si>
  <si>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</si>
  <si>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</si>
  <si>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</si>
  <si>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</si>
  <si>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</si>
  <si>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</si>
  <si>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</si>
  <si>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</si>
  <si>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</si>
  <si>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</si>
  <si>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</si>
  <si>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</si>
  <si>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</si>
  <si>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</si>
  <si>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</si>
  <si>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</si>
  <si>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</si>
  <si>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</si>
  <si>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</si>
  <si>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</si>
  <si>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</si>
  <si>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</si>
  <si>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</si>
  <si>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</si>
  <si>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</si>
  <si>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</si>
  <si>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</si>
  <si>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</si>
  <si>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</si>
  <si>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</si>
  <si>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</si>
  <si>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</si>
  <si>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</si>
  <si>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</si>
  <si>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</si>
  <si>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</si>
  <si>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</si>
  <si>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</si>
  <si>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</si>
  <si>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</si>
  <si>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</si>
  <si>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</si>
  <si>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</si>
  <si>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</si>
  <si>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</si>
  <si>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</si>
  <si>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</si>
  <si>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</si>
  <si>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</si>
  <si>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</si>
  <si>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</si>
  <si>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</si>
  <si>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</si>
  <si>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</si>
  <si>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</si>
  <si>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</si>
  <si>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</si>
  <si>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</si>
  <si>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</si>
  <si>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</si>
  <si>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</si>
  <si>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</si>
  <si>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</si>
  <si>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</si>
  <si>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</si>
  <si>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</si>
  <si>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</si>
  <si>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</si>
  <si>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</si>
  <si>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</si>
  <si>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</si>
  <si>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</si>
  <si>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</si>
  <si>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</si>
  <si>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</si>
  <si>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</si>
  <si>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</si>
  <si>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</si>
  <si>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</si>
  <si>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</si>
  <si>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</si>
  <si>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</si>
  <si>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</si>
  <si>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</si>
  <si>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</si>
  <si>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</si>
  <si>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</si>
  <si>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</si>
  <si>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</si>
  <si>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</si>
  <si>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</si>
  <si>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</si>
  <si>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</si>
  <si>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</si>
  <si>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</si>
  <si>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</si>
  <si>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</si>
  <si>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</si>
  <si>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</si>
  <si>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</si>
  <si>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</si>
  <si>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</si>
  <si>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</si>
  <si>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</si>
  <si>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</si>
  <si>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</si>
  <si>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</si>
  <si>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</si>
  <si>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</si>
  <si>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</si>
  <si>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</si>
  <si>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</si>
  <si>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</si>
  <si>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</si>
  <si>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</si>
  <si>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</si>
  <si>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</si>
  <si>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</si>
  <si>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</si>
  <si>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</si>
  <si>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</si>
  <si>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</si>
  <si>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</si>
  <si>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</si>
  <si>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</si>
  <si>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</si>
  <si>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</si>
  <si>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</si>
  <si>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</si>
  <si>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</si>
  <si>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</si>
  <si>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</si>
  <si>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</si>
  <si>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</si>
  <si>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</si>
  <si>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</si>
  <si>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</si>
  <si>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</si>
  <si>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</si>
  <si>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</si>
  <si>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</si>
  <si>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</si>
  <si>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</si>
  <si>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</si>
  <si>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</si>
  <si>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</si>
  <si>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</si>
  <si>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</si>
  <si>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</si>
  <si>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</si>
  <si>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</si>
  <si>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</si>
  <si>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</si>
  <si>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</si>
  <si>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</si>
  <si>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</si>
  <si>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</si>
  <si>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</si>
  <si>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</si>
  <si>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</si>
  <si>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</si>
  <si>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</si>
  <si>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</si>
  <si>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</si>
  <si>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</si>
  <si>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</si>
  <si>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</si>
  <si>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</si>
  <si>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</si>
  <si>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</si>
  <si>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</si>
  <si>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</si>
  <si>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</si>
  <si>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</si>
  <si>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</si>
  <si>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</si>
  <si>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</si>
  <si>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</si>
  <si>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</si>
  <si>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</si>
  <si>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</si>
  <si>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</si>
  <si>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</si>
  <si>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</si>
  <si>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</si>
  <si>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</si>
  <si>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</si>
  <si>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</si>
  <si>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</si>
  <si>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</si>
  <si>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</si>
  <si>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</si>
  <si>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</si>
  <si>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</si>
  <si>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</si>
  <si>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</si>
  <si>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</si>
  <si>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</si>
  <si>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</si>
  <si>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</si>
  <si>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</si>
  <si>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</si>
  <si>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</si>
  <si>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</si>
  <si>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</si>
  <si>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</si>
  <si>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</si>
  <si>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</si>
  <si>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</si>
  <si>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</si>
  <si>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</si>
  <si>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</si>
  <si>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</si>
  <si>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</si>
  <si>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</si>
  <si>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</si>
  <si>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</si>
  <si>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</si>
  <si>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</si>
  <si>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</si>
  <si>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</si>
  <si>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</si>
  <si>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</si>
  <si>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</si>
  <si>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</si>
  <si>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</si>
  <si>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</si>
  <si>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</si>
  <si>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</si>
  <si>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</si>
  <si>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</si>
  <si>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</si>
  <si>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</si>
  <si>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</si>
  <si>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</si>
  <si>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</si>
  <si>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</si>
  <si>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</si>
  <si>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</si>
  <si>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</si>
  <si>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</si>
  <si>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</si>
  <si>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</si>
  <si>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</si>
  <si>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</si>
  <si>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</si>
  <si>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</si>
  <si>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</si>
  <si>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</si>
  <si>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</si>
  <si>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</si>
  <si>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</si>
  <si>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</si>
  <si>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</si>
  <si>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</si>
  <si>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</si>
  <si>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</si>
  <si>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</si>
  <si>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</si>
  <si>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</si>
  <si>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</si>
  <si>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</si>
  <si>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</si>
  <si>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</si>
  <si>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</si>
  <si>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</si>
  <si>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</si>
  <si>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</si>
  <si>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</si>
  <si>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</si>
  <si>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</si>
  <si>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</si>
  <si>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</si>
  <si>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</si>
  <si>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</si>
  <si>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</si>
  <si>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</si>
  <si>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</si>
  <si>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</si>
  <si>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</si>
  <si>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</si>
  <si>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</si>
  <si>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</si>
  <si>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</si>
  <si>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</si>
  <si>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</si>
  <si>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</si>
  <si>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</si>
  <si>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</si>
  <si>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</si>
  <si>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</si>
  <si>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</si>
  <si>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</si>
  <si>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</si>
  <si>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</si>
  <si>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</si>
  <si>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</si>
  <si>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</si>
  <si>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</si>
  <si>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</si>
  <si>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</si>
  <si>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</si>
  <si>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</si>
  <si>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</si>
  <si>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</si>
  <si>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</si>
  <si>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</si>
  <si>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</si>
  <si>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</si>
  <si>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</si>
  <si>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</si>
  <si>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</si>
  <si>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</si>
  <si>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</si>
  <si>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</si>
  <si>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</si>
  <si>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</si>
  <si>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</si>
  <si>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</si>
  <si>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</si>
  <si>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</si>
  <si>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</si>
  <si>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</si>
  <si>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</si>
  <si>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</si>
  <si>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</si>
  <si>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</si>
  <si>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</si>
  <si>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</si>
  <si>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</si>
  <si>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</si>
  <si>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</si>
  <si>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</si>
  <si>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</si>
  <si>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</si>
  <si>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</si>
  <si>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</si>
  <si>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</si>
  <si>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</si>
  <si>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</si>
  <si>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</si>
  <si>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</si>
  <si>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</si>
  <si>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</si>
  <si>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</si>
  <si>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</si>
  <si>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</si>
  <si>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</si>
  <si>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</si>
  <si>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</si>
  <si>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</si>
  <si>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</si>
  <si>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</si>
  <si>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</si>
  <si>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</si>
  <si>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</si>
  <si>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</si>
  <si>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</si>
  <si>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</si>
  <si>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</si>
  <si>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</si>
  <si>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</si>
  <si>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</si>
  <si>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</si>
  <si>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</si>
  <si>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</si>
  <si>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</si>
  <si>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</si>
  <si>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</si>
  <si>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</si>
  <si>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</si>
  <si>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</si>
  <si>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</si>
  <si>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</si>
  <si>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</si>
  <si>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</si>
  <si>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</si>
  <si>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</si>
  <si>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</si>
  <si>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</si>
  <si>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</si>
  <si>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</si>
  <si>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</si>
  <si>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</si>
  <si>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</si>
  <si>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</si>
  <si>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</si>
  <si>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</si>
  <si>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</si>
  <si>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</si>
  <si>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</si>
  <si>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</si>
  <si>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</si>
  <si>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</si>
  <si>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</si>
  <si>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</si>
  <si>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</si>
  <si>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</si>
  <si>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</si>
  <si>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</si>
  <si>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</si>
  <si>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</si>
  <si>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</si>
  <si>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</si>
  <si>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</si>
  <si>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</si>
  <si>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</si>
  <si>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</si>
  <si>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</si>
  <si>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</si>
  <si>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</si>
  <si>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</si>
  <si>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</si>
  <si>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</si>
  <si>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</si>
  <si>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</si>
  <si>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</si>
  <si>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</si>
  <si>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</si>
  <si>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</si>
  <si>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</si>
  <si>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</si>
  <si>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</si>
  <si>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</si>
  <si>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</si>
  <si>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</si>
  <si>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</si>
  <si>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</si>
  <si>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</si>
  <si>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</si>
  <si>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</si>
  <si>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</si>
  <si>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</si>
  <si>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</si>
  <si>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</si>
  <si>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</si>
  <si>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</si>
  <si>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</si>
  <si>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</si>
  <si>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</si>
  <si>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</si>
  <si>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</si>
  <si>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</si>
  <si>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</si>
  <si>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</si>
  <si>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</si>
  <si>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</si>
  <si>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</si>
  <si>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</si>
  <si>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</si>
  <si>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</si>
  <si>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</si>
  <si>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</si>
  <si>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</si>
  <si>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</si>
  <si>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</si>
  <si>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</si>
  <si>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</si>
  <si>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</si>
  <si>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</si>
  <si>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</si>
  <si>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</si>
  <si>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</si>
  <si>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</si>
  <si>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</si>
  <si>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</si>
  <si>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</si>
  <si>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</si>
  <si>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</si>
  <si>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</si>
  <si>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</si>
  <si>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</si>
  <si>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</si>
  <si>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</si>
  <si>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</si>
  <si>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</si>
  <si>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</si>
  <si>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</si>
  <si>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</si>
  <si>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</si>
  <si>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</si>
  <si>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</si>
  <si>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</si>
  <si>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</si>
  <si>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</si>
  <si>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</si>
  <si>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</si>
  <si>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</si>
  <si>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</si>
  <si>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</si>
  <si>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</si>
  <si>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</si>
  <si>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</si>
  <si>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</si>
  <si>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</si>
  <si>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</si>
  <si>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</si>
  <si>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</si>
  <si>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</si>
  <si>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</si>
  <si>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</si>
  <si>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</si>
  <si>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</si>
  <si>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</si>
  <si>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</si>
  <si>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</si>
  <si>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</si>
  <si>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</si>
  <si>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</si>
  <si>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</si>
  <si>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</si>
  <si>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</si>
  <si>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</si>
  <si>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</si>
  <si>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</si>
  <si>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</si>
  <si>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</si>
  <si>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</si>
  <si>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</si>
  <si>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</si>
  <si>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</si>
  <si>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</si>
  <si>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</si>
  <si>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</si>
  <si>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</si>
  <si>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</si>
  <si>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</si>
  <si>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</si>
  <si>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</si>
  <si>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</si>
  <si>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</si>
  <si>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</si>
  <si>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</si>
  <si>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</si>
  <si>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</si>
  <si>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</si>
  <si>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</si>
  <si>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</si>
  <si>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</si>
  <si>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</si>
  <si>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</si>
  <si>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</si>
  <si>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</si>
  <si>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</si>
  <si>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</si>
  <si>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</si>
  <si>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</si>
  <si>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</si>
  <si>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</si>
  <si>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</si>
  <si>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</si>
  <si>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</si>
  <si>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</si>
  <si>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</si>
  <si>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</si>
  <si>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</si>
  <si>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</si>
  <si>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</si>
  <si>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</si>
  <si>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</si>
  <si>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</si>
  <si>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</si>
  <si>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</si>
  <si>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</si>
  <si>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</si>
  <si>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</si>
  <si>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</si>
  <si>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</si>
  <si>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</si>
  <si>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</si>
  <si>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</si>
  <si>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</si>
  <si>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</si>
  <si>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</si>
  <si>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</si>
  <si>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</si>
  <si>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</si>
  <si>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</si>
  <si>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</si>
  <si>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</si>
  <si>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</si>
  <si>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</si>
  <si>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</si>
  <si>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</si>
  <si>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</si>
  <si>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</si>
  <si>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</si>
  <si>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</si>
  <si>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</si>
  <si>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</si>
  <si>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</si>
  <si>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</si>
  <si>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</si>
  <si>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</si>
  <si>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</si>
  <si>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</si>
  <si>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</si>
  <si>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</si>
  <si>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</si>
  <si>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</si>
  <si>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</si>
  <si>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</si>
  <si>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</si>
  <si>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</si>
  <si>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</si>
  <si>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</si>
  <si>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</si>
  <si>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</si>
  <si>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</si>
  <si>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</si>
  <si>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</si>
  <si>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</si>
  <si>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</si>
  <si>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</si>
  <si>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</si>
  <si>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</si>
  <si>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</si>
  <si>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</si>
  <si>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</si>
  <si>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</si>
  <si>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</si>
  <si>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</si>
  <si>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</si>
  <si>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</si>
  <si>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</si>
  <si>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</si>
  <si>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</si>
  <si>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</si>
  <si>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</si>
  <si>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</si>
  <si>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</si>
  <si>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</si>
  <si>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</si>
  <si>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</si>
  <si>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</si>
  <si>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</si>
  <si>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</si>
  <si>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</si>
  <si>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</si>
  <si>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</si>
  <si>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</si>
  <si>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</si>
  <si>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</si>
  <si>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</si>
  <si>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</si>
  <si>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</si>
  <si>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</si>
  <si>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</si>
  <si>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</si>
  <si>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</si>
  <si>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</si>
  <si>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</si>
  <si>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</si>
  <si>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</si>
  <si>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</si>
  <si>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</si>
  <si>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</si>
  <si>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</si>
  <si>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</si>
  <si>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</si>
  <si>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</si>
  <si>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</si>
  <si>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</si>
  <si>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</si>
  <si>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</si>
  <si>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</si>
  <si>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</si>
  <si>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</si>
  <si>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</si>
  <si>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</si>
  <si>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</si>
  <si>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</si>
  <si>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</si>
  <si>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</si>
  <si>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</si>
  <si>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</si>
  <si>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</si>
  <si>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</si>
  <si>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</si>
  <si>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</si>
  <si>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</si>
  <si>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</si>
  <si>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</si>
  <si>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</si>
  <si>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</si>
  <si>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</si>
  <si>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</si>
  <si>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</si>
  <si>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</si>
  <si>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</si>
  <si>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</si>
  <si>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</si>
  <si>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</si>
  <si>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</si>
  <si>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</si>
  <si>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</si>
  <si>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</si>
  <si>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</si>
  <si>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</si>
  <si>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</si>
  <si>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</si>
  <si>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</si>
  <si>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</si>
  <si>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</si>
  <si>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</si>
  <si>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</si>
  <si>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</si>
  <si>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</si>
  <si>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</si>
  <si>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</si>
  <si>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</si>
  <si>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</si>
  <si>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</si>
  <si>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</si>
  <si>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</si>
  <si>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</si>
  <si>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</si>
  <si>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</si>
  <si>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</si>
  <si>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</si>
  <si>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</si>
  <si>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</si>
  <si>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</si>
  <si>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</si>
  <si>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</si>
  <si>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</si>
  <si>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</si>
  <si>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</si>
  <si>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</si>
  <si>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</si>
  <si>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</si>
  <si>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</si>
  <si>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</si>
  <si>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</si>
  <si>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</si>
  <si>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</si>
  <si>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</si>
  <si>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</si>
  <si>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</si>
  <si>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</si>
  <si>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</si>
  <si>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</si>
  <si>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</si>
  <si>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</si>
  <si>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</si>
  <si>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</si>
  <si>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</si>
  <si>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</si>
  <si>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</si>
  <si>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</si>
  <si>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</si>
  <si>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</si>
  <si>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</si>
  <si>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</si>
  <si>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</si>
  <si>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</si>
  <si>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</si>
  <si>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</si>
  <si>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</si>
  <si>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</si>
  <si>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</si>
  <si>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</si>
  <si>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</si>
  <si>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</si>
  <si>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</si>
  <si>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</si>
  <si>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</si>
  <si>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</si>
  <si>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</si>
  <si>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</si>
  <si>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</si>
  <si>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</si>
  <si>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</si>
  <si>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</si>
  <si>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</si>
  <si>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</si>
  <si>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</si>
  <si>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</si>
  <si>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</si>
  <si>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</si>
  <si>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</si>
  <si>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</si>
  <si>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</si>
  <si>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</si>
  <si>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</si>
  <si>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</si>
  <si>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</si>
  <si>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</si>
  <si>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</si>
  <si>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</si>
  <si>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</si>
  <si>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</si>
  <si>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</si>
  <si>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</si>
  <si>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</si>
  <si>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</si>
  <si>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</si>
  <si>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</si>
  <si>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</si>
  <si>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</si>
  <si>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</si>
  <si>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</si>
  <si>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</si>
  <si>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</si>
  <si>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</si>
  <si>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</si>
  <si>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</si>
  <si>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</si>
  <si>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</si>
  <si>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</si>
  <si>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</si>
  <si>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</si>
  <si>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</si>
  <si>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</si>
  <si>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</si>
  <si>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</si>
  <si>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</si>
  <si>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</si>
  <si>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</si>
  <si>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</si>
  <si>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</si>
  <si>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</si>
  <si>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</si>
  <si>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</si>
  <si>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</si>
  <si>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</si>
  <si>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</si>
  <si>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</si>
  <si>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</si>
  <si>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</si>
  <si>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</si>
  <si>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</si>
  <si>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</si>
  <si>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</si>
  <si>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</si>
  <si>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</si>
  <si>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</si>
  <si>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</si>
  <si>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</si>
  <si>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</si>
  <si>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</si>
  <si>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</si>
  <si>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</si>
  <si>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</si>
  <si>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</si>
  <si>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</si>
  <si>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</si>
  <si>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</si>
  <si>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</si>
  <si>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</si>
  <si>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</si>
  <si>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</si>
  <si>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</si>
  <si>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</si>
  <si>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</si>
  <si>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</si>
  <si>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</si>
  <si>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</si>
  <si>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</si>
  <si>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</si>
  <si>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</si>
  <si>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</si>
  <si>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</si>
  <si>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</si>
  <si>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</si>
  <si>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</si>
  <si>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</si>
  <si>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</si>
  <si>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</si>
  <si>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</si>
  <si>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</si>
  <si>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</si>
  <si>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</si>
  <si>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</si>
  <si>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</si>
  <si>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</si>
  <si>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</si>
  <si>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</si>
  <si>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</si>
  <si>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</si>
  <si>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</si>
  <si>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</si>
  <si>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</si>
  <si>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</si>
  <si>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</si>
  <si>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</si>
  <si>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</si>
  <si>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</si>
  <si>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</si>
  <si>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</si>
  <si>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</si>
  <si>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</si>
  <si>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</si>
  <si>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</si>
  <si>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</si>
  <si>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</si>
  <si>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</si>
  <si>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</si>
  <si>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</si>
  <si>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</si>
  <si>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</si>
  <si>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</si>
  <si>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</si>
  <si>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</si>
  <si>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</si>
  <si>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</si>
  <si>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</si>
  <si>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</si>
  <si>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</si>
  <si>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</si>
  <si>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</si>
  <si>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</si>
  <si>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</si>
  <si>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</si>
  <si>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</si>
  <si>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</si>
  <si>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</si>
  <si>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</si>
  <si>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</si>
  <si>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</si>
  <si>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</si>
  <si>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</si>
  <si>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</si>
  <si>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</si>
  <si>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</si>
  <si>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</si>
  <si>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</si>
  <si>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</si>
  <si>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</si>
  <si>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</si>
  <si>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</si>
  <si>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</si>
  <si>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</si>
  <si>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</si>
  <si>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</si>
  <si>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</si>
  <si>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</si>
  <si>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</si>
  <si>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</si>
  <si>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</si>
  <si>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</si>
  <si>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</si>
  <si>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</si>
  <si>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</si>
  <si>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</si>
  <si>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</si>
  <si>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</si>
  <si>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</si>
  <si>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</si>
  <si>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</si>
  <si>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</si>
  <si>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</si>
  <si>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</si>
  <si>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</si>
  <si>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</si>
  <si>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</si>
  <si>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</si>
  <si>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</si>
  <si>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</si>
  <si>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</si>
  <si>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</si>
  <si>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</si>
  <si>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</si>
  <si>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</si>
  <si>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</si>
  <si>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</si>
  <si>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</si>
  <si>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</si>
  <si>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</si>
  <si>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</si>
  <si>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</si>
  <si>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</si>
  <si>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</si>
  <si>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</si>
  <si>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</si>
  <si>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</si>
  <si>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</si>
  <si>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</si>
  <si>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</si>
  <si>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</si>
  <si>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</si>
  <si>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</si>
  <si>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</si>
  <si>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</si>
  <si>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</si>
  <si>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</si>
  <si>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</si>
  <si>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</si>
  <si>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</si>
  <si>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</si>
  <si>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</si>
  <si>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</si>
  <si>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</si>
  <si>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</si>
  <si>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</si>
  <si>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</si>
  <si>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</si>
  <si>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</si>
  <si>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</si>
  <si>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</si>
  <si>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</si>
  <si>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</si>
  <si>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</si>
  <si>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</si>
  <si>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</si>
  <si>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</si>
  <si>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</si>
  <si>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</si>
  <si>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</si>
  <si>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</si>
  <si>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</si>
  <si>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</si>
  <si>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</si>
  <si>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</si>
  <si>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</si>
  <si>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</si>
  <si>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</si>
  <si>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</si>
  <si>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</si>
  <si>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</si>
  <si>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</si>
  <si>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</si>
  <si>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</si>
  <si>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</si>
  <si>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</si>
  <si>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</si>
  <si>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</si>
  <si>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</si>
  <si>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</si>
  <si>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</si>
  <si>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</si>
  <si>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</si>
  <si>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</si>
  <si>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</si>
  <si>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</si>
  <si>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</si>
  <si>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</si>
  <si>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</si>
  <si>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</si>
  <si>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</si>
  <si>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</si>
  <si>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</si>
  <si>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</si>
  <si>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</si>
  <si>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</si>
  <si>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</si>
  <si>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</si>
  <si>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</si>
  <si>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</si>
  <si>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</si>
  <si>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</si>
  <si>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</si>
  <si>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</si>
  <si>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</si>
  <si>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</si>
  <si>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</si>
  <si>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</si>
  <si>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</si>
  <si>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</si>
  <si>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</si>
  <si>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</si>
  <si>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</si>
  <si>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</si>
  <si>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</si>
  <si>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</si>
  <si>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</si>
  <si>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</si>
  <si>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</si>
  <si>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</si>
  <si>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</si>
  <si>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</si>
  <si>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</si>
  <si>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</si>
  <si>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</si>
  <si>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</si>
  <si>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</si>
  <si>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</si>
  <si>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</si>
  <si>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</si>
  <si>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</si>
  <si>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</si>
  <si>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</si>
  <si>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</si>
  <si>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</si>
  <si>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</si>
  <si>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</si>
  <si>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</si>
  <si>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</si>
  <si>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</si>
  <si>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</si>
  <si>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</si>
  <si>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</si>
  <si>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</si>
  <si>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</si>
  <si>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</si>
  <si>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</si>
  <si>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</si>
  <si>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</si>
  <si>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</si>
  <si>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</si>
  <si>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</si>
  <si>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</si>
  <si>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</si>
  <si>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</si>
  <si>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</si>
  <si>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</si>
  <si>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</si>
  <si>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</si>
  <si>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</si>
  <si>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</si>
  <si>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</si>
  <si>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</si>
  <si>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</si>
  <si>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</si>
  <si>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</si>
  <si>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</si>
  <si>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</si>
  <si>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</si>
  <si>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</si>
  <si>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</si>
  <si>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</si>
  <si>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</si>
  <si>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</si>
  <si>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</si>
  <si>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</si>
  <si>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</si>
  <si>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</si>
  <si>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</si>
  <si>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</si>
  <si>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</si>
  <si>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</si>
  <si>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</si>
  <si>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</si>
  <si>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</si>
  <si>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</si>
  <si>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</si>
  <si>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</si>
  <si>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</si>
  <si>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</si>
  <si>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</si>
  <si>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</si>
  <si>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</si>
  <si>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</si>
  <si>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</si>
  <si>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</si>
  <si>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</si>
  <si>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</si>
  <si>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</si>
  <si>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</si>
  <si>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</si>
  <si>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</si>
  <si>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</si>
  <si>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</si>
  <si>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</si>
  <si>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</si>
  <si>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</si>
  <si>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</si>
  <si>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</si>
  <si>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</si>
  <si>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</si>
  <si>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</si>
  <si>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</si>
  <si>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</si>
  <si>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</si>
  <si>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</si>
  <si>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</si>
  <si>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</si>
  <si>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</si>
  <si>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</si>
  <si>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</si>
  <si>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</si>
  <si>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</si>
  <si>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</si>
  <si>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</si>
  <si>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</si>
  <si>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</si>
  <si>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</si>
  <si>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</si>
  <si>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</si>
  <si>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</si>
  <si>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</si>
  <si>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</si>
  <si>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</si>
  <si>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</si>
  <si>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</si>
  <si>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</si>
  <si>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</si>
  <si>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</si>
  <si>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</si>
  <si>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</si>
  <si>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</si>
  <si>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</si>
  <si>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</si>
  <si>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</si>
  <si>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</si>
  <si>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</si>
  <si>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</si>
  <si>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</si>
  <si>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</si>
  <si>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</si>
  <si>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</si>
  <si>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</si>
  <si>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</si>
  <si>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</si>
  <si>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</si>
  <si>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</si>
  <si>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</si>
  <si>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</si>
  <si>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</si>
  <si>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</si>
  <si>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</si>
  <si>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</si>
  <si>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</si>
  <si>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</si>
  <si>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</si>
  <si>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</si>
  <si>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</si>
  <si>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</si>
  <si>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</si>
  <si>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</si>
  <si>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</si>
  <si>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</si>
  <si>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</si>
  <si>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</si>
  <si>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</si>
  <si>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</si>
  <si>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</si>
  <si>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</si>
  <si>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</si>
  <si>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</si>
  <si>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</si>
  <si>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</si>
  <si>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</si>
  <si>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</si>
  <si>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</si>
  <si>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</si>
  <si>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</si>
  <si>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</si>
  <si>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</si>
  <si>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</si>
  <si>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</si>
  <si>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</si>
  <si>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</si>
  <si>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</si>
  <si>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</si>
  <si>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</si>
  <si>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</si>
  <si>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</si>
  <si>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</si>
  <si>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</si>
  <si>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</si>
  <si>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</si>
  <si>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</si>
  <si>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</si>
  <si>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</si>
  <si>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</si>
  <si>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</si>
  <si>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</si>
  <si>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</si>
  <si>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</si>
  <si>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</si>
  <si>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</si>
  <si>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</si>
  <si>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</si>
  <si>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</si>
  <si>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</si>
  <si>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</si>
  <si>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</si>
  <si>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</si>
  <si>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</si>
  <si>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</si>
  <si>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</si>
  <si>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</si>
  <si>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</si>
  <si>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</si>
  <si>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</si>
  <si>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</si>
  <si>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</si>
  <si>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</si>
  <si>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</si>
  <si>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</si>
  <si>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</si>
  <si>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</si>
  <si>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</si>
  <si>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</si>
  <si>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</si>
  <si>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</si>
  <si>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</si>
  <si>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</si>
  <si>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</si>
  <si>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</si>
  <si>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</si>
  <si>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</si>
  <si>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</si>
  <si>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</si>
  <si>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</si>
  <si>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</si>
  <si>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</si>
  <si>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</si>
  <si>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</si>
  <si>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</si>
  <si>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</si>
  <si>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</si>
  <si>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</si>
  <si>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</si>
  <si>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</si>
  <si>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</si>
  <si>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</si>
  <si>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</si>
  <si>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</si>
  <si>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</si>
  <si>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</si>
  <si>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</si>
  <si>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</si>
  <si>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</si>
  <si>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</si>
  <si>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</si>
  <si>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</si>
  <si>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</si>
  <si>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</si>
  <si>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</si>
  <si>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</si>
  <si>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</si>
  <si>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</si>
  <si>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</si>
  <si>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</si>
  <si>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</si>
  <si>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</si>
  <si>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</si>
  <si>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</si>
  <si>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</si>
  <si>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</si>
  <si>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</si>
  <si>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</si>
  <si>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</si>
  <si>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</si>
  <si>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</si>
  <si>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</si>
  <si>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</si>
  <si>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</si>
  <si>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</si>
  <si>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</si>
  <si>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</si>
  <si>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</si>
  <si>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</si>
  <si>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</si>
  <si>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</si>
  <si>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</si>
  <si>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</si>
  <si>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</si>
  <si>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</si>
  <si>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</si>
  <si>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</si>
  <si>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</si>
  <si>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</si>
  <si>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</si>
  <si>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</si>
  <si>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</si>
  <si>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</si>
  <si>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</si>
  <si>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</si>
  <si>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</si>
  <si>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</si>
  <si>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</si>
  <si>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</si>
  <si>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</si>
  <si>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</si>
  <si>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</si>
  <si>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</si>
  <si>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</si>
  <si>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</si>
  <si>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</si>
  <si>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</si>
  <si>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</si>
  <si>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</si>
  <si>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</si>
  <si>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</si>
  <si>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</si>
  <si>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</si>
  <si>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</si>
  <si>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</si>
  <si>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</si>
  <si>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</si>
  <si>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</si>
  <si>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</si>
  <si>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</si>
  <si>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</si>
  <si>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</si>
  <si>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</si>
  <si>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</si>
  <si>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</si>
  <si>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</si>
  <si>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</si>
  <si>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</si>
  <si>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</si>
  <si>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</si>
  <si>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</si>
  <si>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</si>
  <si>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</si>
  <si>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</si>
  <si>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</si>
  <si>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</si>
  <si>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</si>
  <si>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</si>
  <si>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</si>
  <si>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</si>
  <si>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</si>
  <si>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</si>
  <si>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</si>
  <si>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</si>
  <si>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</si>
  <si>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</si>
  <si>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</si>
  <si>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</si>
  <si>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</si>
  <si>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</si>
  <si>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</si>
  <si>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</si>
  <si>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</si>
  <si>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</si>
  <si>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</si>
  <si>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</si>
  <si>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</si>
  <si>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</si>
  <si>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</si>
  <si>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</si>
  <si>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</si>
  <si>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</si>
  <si>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</si>
  <si>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</si>
  <si>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</si>
  <si>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</si>
  <si>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</si>
  <si>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</si>
  <si>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</si>
  <si>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</si>
  <si>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</si>
  <si>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</si>
  <si>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</si>
  <si>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</si>
  <si>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</si>
  <si>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</si>
  <si>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</si>
  <si>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</si>
  <si>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</si>
  <si>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</si>
  <si>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</si>
  <si>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</si>
  <si>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</si>
  <si>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</si>
  <si>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</si>
  <si>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</si>
  <si>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</si>
  <si>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</si>
  <si>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</si>
  <si>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</si>
  <si>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</si>
  <si>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</si>
  <si>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</si>
  <si>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</si>
  <si>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</si>
  <si>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</si>
  <si>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</si>
  <si>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</si>
  <si>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</si>
  <si>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</si>
  <si>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</si>
  <si>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</si>
  <si>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</si>
  <si>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</si>
  <si>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</si>
  <si>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</si>
  <si>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</si>
  <si>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</si>
  <si>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</si>
  <si>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</si>
  <si>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</si>
  <si>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</si>
  <si>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</si>
  <si>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</si>
  <si>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</si>
  <si>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</si>
  <si>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</si>
  <si>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</si>
  <si>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</si>
  <si>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</si>
  <si>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</si>
  <si>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</si>
  <si>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</si>
  <si>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</si>
  <si>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</si>
  <si>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</si>
  <si>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</si>
  <si>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</si>
  <si>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</si>
  <si>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</si>
  <si>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</si>
  <si>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</si>
  <si>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</si>
  <si>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</si>
  <si>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</si>
  <si>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</si>
  <si>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</si>
  <si>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</si>
  <si>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</si>
  <si>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</si>
  <si>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</si>
  <si>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</si>
  <si>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</si>
  <si>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</si>
  <si>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</si>
  <si>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</si>
  <si>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</si>
  <si>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</si>
  <si>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</si>
  <si>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</si>
  <si>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</si>
  <si>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</si>
  <si>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</si>
  <si>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</si>
  <si>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</si>
  <si>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</si>
  <si>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</si>
  <si>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</si>
  <si>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</si>
  <si>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</si>
  <si>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</si>
  <si>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</si>
  <si>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</si>
  <si>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</si>
  <si>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</si>
  <si>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</si>
  <si>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</si>
  <si>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</si>
  <si>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</si>
  <si>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</si>
  <si>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</si>
  <si>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</si>
  <si>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</si>
  <si>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</si>
  <si>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</si>
  <si>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</si>
  <si>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</si>
  <si>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</si>
  <si>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</si>
  <si>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</si>
  <si>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</si>
  <si>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</si>
  <si>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</si>
  <si>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</si>
  <si>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</si>
  <si>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</si>
  <si>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</si>
  <si>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</si>
  <si>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</si>
  <si>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</si>
  <si>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</si>
  <si>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</si>
  <si>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</si>
  <si>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</si>
  <si>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</si>
  <si>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</si>
  <si>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</si>
  <si>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</si>
  <si>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</si>
  <si>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</si>
  <si>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</si>
  <si>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</si>
  <si>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</si>
  <si>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</si>
  <si>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</si>
  <si>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</si>
  <si>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</si>
  <si>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</si>
  <si>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</si>
  <si>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</si>
  <si>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</si>
  <si>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</si>
  <si>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</si>
  <si>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</si>
  <si>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</si>
  <si>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</si>
  <si>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</si>
  <si>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</si>
  <si>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</si>
  <si>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</si>
  <si>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</si>
  <si>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</si>
  <si>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</si>
  <si>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</si>
  <si>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</si>
  <si>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</si>
  <si>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</si>
  <si>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</si>
  <si>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</si>
  <si>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</si>
  <si>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</si>
  <si>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</si>
  <si>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</si>
  <si>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</si>
  <si>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</si>
  <si>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</si>
  <si>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</si>
  <si>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</si>
  <si>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</si>
  <si>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</si>
  <si>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</si>
  <si>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</si>
  <si>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</si>
  <si>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</si>
  <si>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</si>
  <si>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</si>
  <si>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</si>
  <si>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</si>
  <si>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</si>
  <si>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</si>
  <si>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</si>
  <si>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</si>
  <si>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</si>
  <si>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</si>
  <si>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</si>
  <si>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</si>
  <si>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</si>
  <si>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</si>
  <si>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</si>
  <si>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</si>
  <si>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</si>
  <si>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</si>
  <si>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</si>
  <si>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</si>
  <si>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</si>
  <si>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</si>
  <si>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</si>
  <si>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</si>
  <si>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</si>
  <si>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</si>
  <si>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</si>
  <si>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</si>
  <si>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</si>
  <si>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</si>
  <si>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</si>
  <si>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</si>
  <si>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</si>
  <si>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</si>
  <si>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</si>
  <si>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</si>
  <si>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</si>
  <si>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</si>
  <si>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</si>
  <si>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</si>
  <si>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</si>
  <si>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</si>
  <si>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</si>
  <si>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</si>
  <si>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</si>
  <si>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</si>
  <si>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</si>
  <si>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</si>
  <si>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</si>
  <si>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</si>
  <si>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</si>
  <si>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</si>
  <si>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</si>
  <si>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</si>
  <si>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</si>
  <si>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</si>
  <si>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</si>
  <si>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</si>
  <si>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</si>
  <si>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</si>
  <si>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</si>
  <si>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</si>
  <si>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</si>
  <si>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</si>
  <si>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</si>
  <si>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</si>
  <si>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</si>
  <si>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</si>
  <si>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</si>
  <si>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</si>
  <si>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</si>
  <si>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</si>
  <si>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</si>
  <si>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</si>
  <si>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</si>
  <si>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</si>
  <si>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</si>
  <si>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</si>
  <si>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</si>
  <si>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</si>
  <si>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</si>
  <si>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</si>
  <si>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</si>
  <si>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</si>
  <si>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</si>
  <si>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</si>
  <si>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</si>
  <si>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</si>
  <si>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</si>
  <si>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</si>
  <si>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</si>
  <si>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</si>
  <si>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</si>
  <si>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</si>
  <si>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</si>
  <si>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</si>
  <si>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</si>
  <si>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</si>
  <si>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</si>
  <si>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</si>
  <si>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</si>
  <si>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</si>
  <si>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</si>
  <si>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</si>
  <si>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</si>
  <si>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</si>
  <si>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</si>
  <si>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</si>
  <si>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</si>
  <si>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</si>
  <si>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</si>
  <si>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</si>
  <si>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</si>
  <si>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</si>
  <si>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</si>
  <si>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</si>
  <si>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</si>
  <si>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</si>
  <si>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</si>
  <si>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</si>
  <si>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</si>
  <si>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</si>
  <si>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</si>
  <si>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</si>
  <si>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</si>
  <si>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</si>
  <si>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</si>
  <si>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</si>
  <si>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</si>
  <si>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</si>
  <si>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</si>
  <si>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</si>
  <si>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</si>
  <si>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</si>
  <si>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</si>
  <si>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</si>
  <si>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</si>
  <si>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</si>
  <si>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</si>
  <si>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</si>
  <si>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</si>
  <si>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</si>
  <si>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</si>
  <si>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</si>
  <si>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</si>
  <si>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</si>
  <si>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</si>
  <si>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</si>
  <si>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</si>
  <si>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</si>
  <si>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</si>
  <si>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</si>
  <si>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</si>
  <si>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</si>
  <si>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</si>
  <si>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</si>
  <si>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</si>
  <si>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</si>
  <si>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</si>
  <si>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</si>
  <si>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</si>
  <si>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</si>
  <si>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</si>
  <si>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</si>
  <si>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</si>
  <si>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</si>
  <si>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</si>
  <si>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</si>
  <si>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</si>
  <si>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</si>
  <si>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</si>
  <si>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</si>
  <si>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</si>
  <si>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</si>
  <si>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</si>
  <si>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</si>
  <si>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</si>
  <si>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</si>
  <si>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</si>
  <si>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</si>
  <si>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</si>
  <si>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</si>
  <si>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</si>
  <si>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</si>
  <si>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</si>
  <si>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</si>
  <si>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</si>
  <si>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</si>
  <si>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</si>
  <si>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</si>
  <si>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</si>
  <si>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</si>
  <si>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</si>
  <si>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</si>
  <si>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</si>
  <si>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</si>
  <si>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</si>
  <si>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</si>
  <si>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</si>
  <si>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</si>
  <si>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</si>
  <si>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</si>
  <si>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</si>
  <si>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</si>
  <si>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</si>
  <si>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</si>
  <si>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</si>
  <si>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</si>
  <si>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</si>
  <si>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</si>
  <si>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</si>
  <si>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</si>
  <si>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</si>
  <si>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</si>
  <si>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</si>
  <si>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</si>
  <si>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</si>
  <si>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</si>
  <si>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</si>
  <si>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</si>
  <si>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</si>
  <si>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</si>
  <si>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</si>
  <si>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</si>
  <si>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</si>
  <si>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</si>
  <si>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</si>
  <si>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</si>
  <si>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</si>
  <si>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</si>
  <si>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</si>
  <si>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</si>
  <si>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</si>
  <si>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</si>
  <si>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</si>
  <si>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</si>
  <si>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</si>
  <si>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</si>
  <si>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</si>
  <si>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</si>
  <si>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</si>
  <si>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</si>
  <si>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</si>
  <si>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</si>
  <si>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</si>
  <si>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</si>
  <si>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</si>
  <si>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</si>
  <si>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</si>
  <si>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</si>
  <si>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</si>
  <si>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</si>
  <si>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</si>
  <si>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</si>
  <si>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</si>
  <si>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</si>
  <si>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</si>
  <si>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</si>
  <si>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</si>
  <si>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</si>
  <si>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</si>
  <si>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</si>
  <si>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</si>
  <si>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</si>
  <si>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</si>
  <si>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</si>
  <si>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</si>
  <si>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</si>
  <si>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</si>
  <si>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</si>
  <si>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</si>
  <si>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</si>
  <si>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</si>
  <si>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</si>
  <si>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</si>
  <si>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</si>
  <si>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</si>
  <si>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</si>
  <si>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</si>
  <si>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</si>
  <si>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</si>
  <si>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</si>
  <si>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</si>
  <si>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</si>
  <si>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</si>
  <si>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</si>
  <si>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</si>
  <si>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</si>
  <si>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</si>
  <si>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</si>
  <si>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</si>
  <si>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</si>
  <si>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</si>
  <si>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</si>
  <si>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</si>
  <si>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</si>
  <si>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</si>
  <si>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</si>
  <si>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</si>
  <si>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</si>
  <si>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</si>
  <si>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</si>
  <si>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</si>
  <si>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</si>
  <si>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</si>
  <si>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</si>
  <si>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</si>
  <si>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</si>
  <si>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</si>
  <si>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</si>
  <si>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</si>
  <si>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</si>
  <si>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</si>
  <si>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</si>
  <si>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</si>
  <si>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</si>
  <si>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</si>
  <si>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</si>
  <si>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</si>
  <si>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</si>
  <si>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</si>
  <si>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</si>
  <si>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</si>
  <si>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</si>
  <si>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</si>
  <si>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</si>
  <si>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</si>
  <si>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</si>
  <si>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</si>
  <si>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</si>
  <si>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</si>
  <si>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</si>
  <si>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</si>
  <si>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</si>
  <si>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</si>
  <si>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</si>
  <si>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</si>
  <si>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</si>
  <si>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</si>
  <si>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</si>
  <si>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</si>
  <si>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</si>
  <si>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</si>
  <si>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</si>
  <si>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</si>
  <si>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</si>
  <si>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</si>
  <si>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</si>
  <si>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</si>
  <si>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</si>
  <si>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</si>
  <si>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</si>
  <si>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</si>
  <si>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</si>
  <si>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</si>
  <si>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</si>
  <si>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</si>
  <si>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</si>
  <si>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</si>
  <si>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</si>
  <si>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</si>
  <si>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</si>
  <si>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</si>
  <si>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</si>
  <si>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</si>
  <si>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</si>
  <si>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</si>
  <si>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</si>
  <si>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</si>
  <si>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</si>
  <si>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</si>
  <si>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</si>
  <si>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</si>
  <si>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</si>
  <si>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</si>
  <si>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</si>
  <si>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</si>
  <si>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</si>
  <si>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</si>
  <si>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</si>
  <si>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</si>
  <si>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</si>
  <si>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</si>
  <si>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</si>
  <si>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</si>
  <si>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</si>
  <si>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</si>
  <si>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</si>
  <si>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</si>
  <si>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</si>
  <si>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</si>
  <si>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</si>
  <si>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</si>
  <si>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</si>
  <si>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</si>
  <si>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</si>
  <si>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</si>
  <si>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</si>
  <si>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</si>
  <si>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</si>
  <si>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</si>
  <si>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</si>
  <si>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</si>
  <si>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</si>
  <si>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</si>
  <si>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</si>
  <si>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</si>
  <si>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</si>
  <si>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</si>
  <si>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</si>
  <si>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</si>
  <si>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</si>
  <si>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</si>
  <si>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</si>
  <si>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</si>
  <si>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</si>
  <si>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</si>
  <si>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</si>
  <si>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</si>
  <si>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</si>
  <si>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</si>
  <si>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</si>
  <si>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</si>
  <si>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</si>
  <si>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</si>
  <si>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</si>
  <si>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</si>
  <si>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</si>
  <si>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</si>
  <si>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</si>
  <si>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</si>
  <si>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</si>
  <si>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</si>
  <si>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</si>
  <si>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</si>
  <si>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</si>
  <si>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</si>
  <si>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</si>
  <si>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</si>
  <si>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</si>
  <si>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</si>
  <si>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</si>
  <si>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</si>
  <si>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</si>
  <si>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</si>
  <si>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</si>
  <si>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</si>
  <si>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</si>
  <si>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</si>
  <si>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</si>
  <si>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</si>
  <si>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</si>
  <si>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</si>
  <si>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</si>
  <si>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</si>
  <si>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</si>
  <si>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</si>
  <si>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</si>
  <si>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</si>
  <si>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</si>
  <si>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</si>
  <si>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</si>
  <si>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</si>
  <si>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</si>
  <si>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</si>
  <si>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</si>
  <si>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</si>
  <si>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</si>
  <si>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</si>
  <si>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</si>
  <si>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</si>
  <si>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</si>
  <si>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</si>
  <si>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</si>
  <si>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</si>
  <si>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</si>
  <si>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</si>
  <si>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</si>
  <si>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</si>
  <si>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</si>
  <si>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</si>
  <si>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</si>
  <si>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</si>
  <si>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</si>
  <si>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</si>
  <si>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</si>
  <si>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</si>
  <si>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</si>
  <si>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</si>
  <si>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</si>
  <si>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</si>
  <si>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</si>
  <si>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</si>
  <si>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</si>
  <si>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</si>
  <si>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</si>
  <si>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</si>
  <si>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</si>
  <si>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</si>
  <si>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</si>
  <si>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</si>
  <si>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</si>
  <si>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</si>
  <si>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</si>
  <si>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</si>
  <si>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</si>
  <si>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</si>
  <si>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</si>
  <si>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</si>
  <si>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</si>
  <si>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</si>
  <si>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</si>
  <si>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</si>
  <si>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</si>
  <si>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</si>
  <si>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</si>
  <si>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</si>
  <si>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</si>
  <si>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</si>
  <si>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</si>
  <si>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</si>
  <si>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</si>
  <si>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</si>
  <si>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</si>
  <si>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</si>
  <si>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</si>
  <si>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</si>
  <si>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</si>
  <si>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</si>
  <si>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</si>
  <si>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</si>
  <si>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</si>
  <si>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</si>
  <si>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</si>
  <si>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</si>
  <si>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</si>
  <si>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</si>
  <si>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</si>
  <si>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</si>
  <si>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</si>
  <si>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</si>
  <si>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</si>
  <si>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</si>
  <si>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</si>
  <si>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</si>
  <si>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</si>
  <si>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</si>
  <si>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</si>
  <si>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</si>
  <si>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</si>
  <si>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</si>
  <si>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</si>
  <si>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</si>
  <si>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</si>
  <si>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</si>
  <si>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</si>
  <si>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</si>
  <si>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</si>
  <si>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</si>
  <si>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</si>
  <si>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</si>
  <si>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</si>
  <si>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</si>
  <si>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</si>
  <si>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</si>
  <si>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</si>
  <si>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</si>
  <si>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</si>
  <si>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</si>
  <si>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</si>
  <si>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</si>
  <si>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</si>
  <si>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</si>
  <si>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</si>
  <si>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</si>
  <si>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</si>
  <si>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</si>
  <si>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</si>
  <si>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</si>
  <si>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</si>
  <si>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</si>
  <si>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</si>
  <si>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</si>
  <si>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</si>
  <si>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</si>
  <si>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</si>
  <si>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</si>
  <si>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</si>
  <si>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</si>
  <si>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</si>
  <si>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</si>
  <si>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</si>
  <si>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</si>
  <si>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</si>
  <si>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</si>
  <si>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</si>
  <si>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</si>
  <si>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</si>
  <si>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</si>
  <si>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</si>
  <si>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</si>
  <si>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</si>
  <si>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</si>
  <si>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</si>
  <si>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</si>
  <si>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</si>
  <si>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</si>
  <si>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</si>
  <si>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</si>
  <si>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</si>
  <si>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</si>
  <si>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</si>
  <si>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</si>
  <si>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</si>
  <si>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</si>
  <si>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</si>
  <si>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</si>
  <si>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</si>
  <si>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</si>
  <si>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</si>
  <si>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</si>
  <si>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</si>
  <si>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</si>
  <si>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</si>
  <si>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</si>
  <si>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</si>
  <si>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</si>
  <si>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</si>
  <si>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</si>
  <si>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</si>
  <si>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</si>
  <si>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</si>
  <si>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</si>
  <si>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</si>
  <si>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</si>
  <si>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</si>
  <si>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</si>
  <si>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</si>
  <si>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</si>
  <si>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</si>
  <si>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</si>
  <si>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</si>
  <si>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</si>
  <si>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</si>
  <si>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</si>
  <si>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</si>
  <si>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</si>
  <si>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</si>
  <si>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</si>
  <si>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</si>
  <si>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</si>
  <si>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</si>
  <si>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</si>
  <si>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</si>
  <si>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</si>
  <si>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</si>
  <si>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</si>
  <si>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</si>
  <si>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</si>
  <si>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</si>
  <si>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</si>
  <si>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</si>
  <si>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</si>
  <si>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</si>
  <si>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</si>
  <si>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</si>
  <si>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</si>
  <si>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</si>
  <si>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</si>
  <si>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</si>
  <si>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</si>
  <si>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</si>
  <si>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</si>
  <si>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</si>
  <si>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</si>
  <si>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</si>
  <si>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</si>
  <si>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</si>
  <si>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</si>
  <si>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</si>
  <si>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</si>
  <si>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</si>
  <si>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</si>
  <si>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</si>
  <si>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</si>
  <si>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</si>
  <si>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</si>
  <si>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</si>
  <si>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</si>
  <si>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</si>
  <si>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</si>
  <si>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</si>
  <si>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</si>
  <si>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</si>
  <si>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</si>
  <si>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</si>
  <si>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</si>
  <si>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</si>
  <si>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</si>
  <si>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</si>
  <si>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</si>
  <si>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</si>
  <si>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</si>
  <si>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</si>
  <si>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</si>
  <si>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</si>
  <si>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</si>
  <si>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</si>
  <si>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</si>
  <si>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</si>
  <si>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</si>
  <si>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</si>
  <si>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</si>
  <si>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</si>
  <si>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</si>
  <si>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</si>
  <si>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</si>
  <si>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</si>
  <si>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</si>
  <si>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</si>
  <si>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</si>
  <si>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</si>
  <si>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</si>
  <si>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</si>
  <si>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</si>
  <si>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</si>
  <si>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</si>
  <si>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</si>
  <si>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</si>
  <si>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</si>
  <si>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</si>
  <si>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</si>
  <si>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</si>
  <si>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</si>
  <si>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</si>
  <si>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</si>
  <si>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</si>
  <si>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</si>
  <si>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</si>
  <si>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</si>
  <si>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</si>
  <si>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</si>
  <si>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</si>
  <si>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</si>
  <si>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</si>
  <si>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</si>
  <si>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</si>
  <si>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</si>
  <si>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</si>
  <si>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</si>
  <si>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</si>
  <si>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</si>
  <si>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</si>
  <si>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</si>
  <si>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</si>
  <si>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</si>
  <si>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</si>
  <si>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</si>
  <si>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</si>
  <si>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</si>
  <si>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</si>
  <si>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</si>
  <si>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</si>
  <si>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</si>
  <si>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</si>
  <si>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</si>
  <si>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</si>
  <si>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</si>
  <si>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</si>
  <si>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</si>
  <si>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</si>
  <si>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</si>
  <si>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</si>
  <si>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</si>
  <si>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</si>
  <si>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</si>
  <si>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</si>
  <si>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</si>
  <si>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</si>
  <si>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</si>
  <si>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</si>
  <si>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</si>
  <si>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</si>
  <si>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</si>
  <si>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</si>
  <si>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</si>
  <si>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</si>
  <si>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</si>
  <si>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</si>
  <si>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</si>
  <si>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</si>
  <si>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</si>
  <si>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</si>
  <si>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</si>
  <si>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</si>
  <si>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</si>
  <si>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</si>
  <si>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</si>
  <si>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</si>
  <si>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</si>
  <si>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</si>
  <si>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</si>
  <si>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</si>
  <si>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</si>
  <si>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</si>
  <si>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</si>
  <si>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</si>
  <si>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</si>
  <si>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</si>
  <si>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</si>
  <si>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</si>
  <si>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</si>
  <si>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</si>
  <si>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</si>
  <si>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</si>
  <si>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</si>
  <si>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</si>
  <si>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</si>
  <si>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</si>
  <si>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</si>
  <si>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</si>
  <si>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</si>
  <si>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</si>
  <si>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</si>
  <si>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</si>
  <si>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</si>
  <si>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</si>
  <si>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</si>
  <si>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</si>
  <si>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</si>
  <si>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</si>
  <si>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</si>
  <si>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</si>
  <si>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</si>
  <si>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</si>
  <si>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</si>
  <si>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</si>
  <si>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</si>
  <si>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</si>
  <si>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</si>
  <si>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</si>
  <si>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</si>
  <si>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</si>
  <si>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</si>
  <si>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</si>
  <si>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</si>
  <si>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</si>
  <si>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</si>
  <si>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</si>
  <si>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</si>
  <si>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</si>
  <si>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</si>
  <si>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</si>
  <si>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</si>
  <si>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</si>
  <si>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</si>
  <si>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</si>
  <si>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</si>
  <si>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</si>
  <si>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</si>
  <si>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</si>
  <si>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</si>
  <si>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</si>
  <si>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</si>
  <si>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</si>
  <si>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</si>
  <si>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</si>
  <si>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</si>
  <si>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</si>
  <si>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</si>
  <si>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</si>
  <si>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</si>
  <si>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</si>
  <si>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</si>
  <si>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</si>
  <si>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</si>
  <si>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</si>
  <si>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</si>
  <si>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</si>
  <si>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</si>
  <si>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</si>
  <si>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</si>
  <si>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</si>
  <si>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</si>
  <si>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</si>
  <si>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</si>
  <si>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</si>
  <si>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</si>
  <si>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</si>
  <si>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</si>
  <si>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</si>
  <si>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</si>
  <si>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</si>
  <si>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</si>
  <si>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</si>
  <si>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</si>
  <si>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</si>
  <si>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</si>
  <si>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</si>
  <si>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</si>
  <si>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</si>
  <si>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</si>
  <si>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</si>
  <si>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</si>
  <si>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</si>
  <si>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</si>
  <si>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</si>
  <si>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</si>
  <si>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</si>
  <si>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</si>
  <si>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</si>
  <si>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</si>
  <si>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</si>
  <si>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</si>
  <si>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</si>
  <si>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</si>
  <si>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</si>
  <si>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</si>
  <si>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</si>
  <si>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</si>
  <si>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</si>
  <si>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</si>
  <si>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</si>
  <si>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</si>
  <si>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</si>
  <si>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</si>
  <si>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</si>
  <si>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</si>
  <si>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</si>
  <si>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</si>
  <si>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</si>
  <si>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</si>
  <si>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</si>
  <si>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</si>
  <si>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</si>
  <si>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</si>
  <si>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</si>
  <si>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</si>
  <si>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</si>
  <si>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</si>
  <si>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</si>
  <si>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</si>
  <si>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</si>
  <si>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</si>
  <si>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</si>
  <si>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</si>
  <si>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</si>
  <si>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</si>
  <si>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</si>
  <si>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</si>
  <si>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</si>
  <si>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</si>
  <si>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</si>
  <si>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</si>
  <si>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</si>
  <si>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</si>
  <si>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</si>
  <si>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</si>
  <si>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</si>
  <si>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</si>
  <si>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</si>
  <si>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</si>
  <si>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</si>
  <si>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</si>
  <si>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</si>
  <si>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</si>
  <si>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</si>
  <si>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</si>
  <si>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</si>
  <si>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</si>
  <si>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</si>
  <si>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</si>
  <si>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</si>
  <si>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</si>
  <si>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</si>
  <si>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</si>
  <si>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</si>
  <si>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</si>
  <si>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</si>
  <si>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</si>
  <si>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</si>
  <si>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</si>
  <si>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</si>
  <si>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</si>
  <si>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</si>
  <si>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</si>
  <si>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</si>
  <si>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</si>
  <si>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</si>
  <si>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</si>
  <si>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</si>
  <si>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</si>
  <si>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</si>
  <si>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</si>
  <si>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</si>
  <si>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</si>
  <si>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</si>
  <si>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</si>
  <si>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</si>
  <si>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</si>
  <si>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</si>
  <si>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</si>
  <si>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</si>
  <si>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</si>
  <si>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</si>
  <si>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</si>
  <si>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</si>
  <si>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</si>
  <si>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</si>
  <si>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</si>
  <si>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</si>
  <si>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</si>
  <si>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</si>
  <si>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</si>
  <si>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</si>
  <si>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</si>
  <si>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</si>
  <si>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</si>
  <si>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</si>
  <si>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</si>
  <si>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</si>
  <si>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</si>
  <si>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</si>
  <si>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</si>
  <si>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</si>
  <si>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</si>
  <si>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</si>
  <si>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</si>
  <si>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</si>
  <si>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</si>
  <si>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</si>
  <si>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</si>
  <si>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</si>
  <si>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</si>
  <si>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</si>
  <si>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</si>
  <si>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</si>
  <si>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</si>
  <si>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</si>
  <si>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</si>
  <si>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</si>
  <si>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</si>
  <si>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</si>
  <si>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</si>
  <si>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</si>
  <si>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</si>
  <si>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</si>
  <si>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</si>
  <si>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</si>
  <si>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</si>
  <si>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</si>
  <si>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</si>
  <si>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</si>
  <si>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</si>
  <si>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</si>
  <si>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</si>
  <si>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</si>
  <si>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</si>
  <si>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</si>
  <si>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</si>
  <si>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</si>
  <si>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</si>
  <si>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</si>
  <si>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</si>
  <si>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</si>
  <si>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</si>
  <si>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</si>
  <si>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</si>
  <si>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</si>
  <si>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</si>
  <si>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</si>
  <si>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</si>
  <si>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</si>
  <si>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</si>
  <si>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</si>
  <si>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</si>
  <si>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</si>
  <si>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</si>
  <si>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</si>
  <si>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</si>
  <si>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</si>
  <si>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</si>
  <si>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</si>
  <si>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</si>
  <si>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</si>
  <si>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</si>
  <si>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</si>
  <si>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</si>
  <si>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</si>
  <si>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</si>
  <si>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</si>
  <si>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</si>
  <si>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</si>
  <si>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</si>
  <si>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</si>
  <si>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</si>
  <si>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</si>
  <si>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</si>
  <si>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</si>
  <si>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</si>
  <si>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</si>
  <si>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</si>
  <si>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</si>
  <si>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</si>
  <si>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</si>
  <si>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</si>
  <si>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</si>
  <si>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</si>
  <si>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</si>
  <si>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</si>
  <si>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</si>
  <si>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</si>
  <si>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</si>
  <si>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</si>
  <si>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</si>
  <si>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</si>
  <si>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</si>
  <si>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</si>
  <si>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</si>
  <si>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</si>
  <si>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</si>
  <si>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</si>
  <si>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</si>
  <si>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</si>
  <si>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</si>
  <si>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</si>
  <si>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</si>
  <si>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</si>
  <si>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</si>
  <si>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</si>
  <si>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</si>
  <si>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</si>
  <si>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</si>
  <si>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</si>
  <si>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</si>
  <si>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</si>
  <si>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</si>
  <si>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</si>
  <si>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</si>
  <si>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</si>
  <si>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</si>
  <si>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</si>
  <si>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</si>
  <si>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</si>
  <si>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</si>
  <si>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</si>
  <si>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</si>
  <si>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</si>
  <si>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</si>
  <si>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</si>
  <si>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</si>
  <si>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</si>
  <si>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</si>
  <si>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</si>
  <si>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</si>
  <si>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</si>
  <si>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</si>
  <si>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</si>
  <si>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</si>
  <si>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</si>
  <si>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</si>
  <si>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</si>
  <si>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</si>
  <si>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</si>
  <si>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</si>
  <si>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</si>
  <si>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</si>
  <si>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</si>
  <si>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</si>
  <si>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</si>
  <si>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</si>
  <si>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</si>
  <si>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</si>
  <si>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</si>
  <si>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</si>
  <si>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</si>
  <si>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</si>
  <si>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</si>
  <si>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</si>
  <si>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</si>
  <si>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</si>
  <si>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</si>
  <si>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</si>
  <si>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</si>
  <si>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</si>
  <si>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</si>
  <si>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</si>
  <si>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</si>
  <si>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</si>
  <si>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</si>
  <si>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</si>
  <si>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</si>
  <si>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</si>
  <si>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</si>
  <si>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</si>
  <si>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</si>
  <si>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</si>
  <si>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</si>
  <si>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</si>
  <si>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</si>
  <si>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</si>
  <si>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</si>
  <si>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</si>
  <si>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</si>
  <si>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</si>
  <si>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</si>
  <si>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</si>
  <si>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</si>
  <si>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</si>
  <si>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</si>
  <si>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</si>
  <si>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</si>
  <si>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</si>
  <si>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</si>
  <si>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</si>
  <si>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</si>
  <si>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</si>
  <si>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</si>
  <si>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</si>
  <si>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</si>
  <si>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</si>
  <si>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</si>
  <si>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</si>
  <si>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</si>
  <si>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</si>
  <si>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</si>
  <si>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</si>
  <si>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</si>
  <si>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</si>
  <si>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</si>
  <si>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</si>
  <si>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</si>
  <si>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</si>
  <si>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</si>
  <si>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</si>
  <si>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</si>
  <si>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</si>
  <si>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</si>
  <si>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</si>
  <si>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</si>
  <si>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</si>
  <si>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</si>
  <si>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</si>
  <si>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</si>
  <si>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</si>
  <si>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</si>
  <si>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</si>
  <si>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</si>
  <si>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</si>
  <si>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</si>
  <si>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</si>
  <si>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</si>
  <si>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</si>
  <si>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</si>
  <si>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</si>
  <si>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</si>
  <si>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</si>
  <si>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</si>
  <si>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</si>
  <si>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</si>
  <si>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</si>
  <si>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</si>
  <si>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</si>
  <si>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</si>
  <si>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</si>
  <si>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</si>
  <si>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</si>
  <si>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</si>
  <si>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</si>
  <si>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</si>
  <si>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</si>
  <si>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</si>
  <si>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</si>
  <si>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</si>
  <si>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</si>
  <si>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</si>
  <si>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</si>
  <si>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</si>
  <si>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</si>
  <si>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</si>
  <si>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</si>
  <si>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</si>
  <si>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</si>
  <si>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</si>
  <si>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</si>
  <si>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</si>
  <si>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</si>
  <si>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</si>
  <si>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</si>
  <si>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</si>
  <si>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</si>
  <si>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</si>
  <si>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</si>
  <si>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</si>
  <si>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</si>
  <si>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</si>
  <si>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</si>
  <si>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</si>
  <si>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</si>
  <si>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</si>
  <si>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</si>
  <si>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</si>
  <si>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</si>
  <si>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</si>
  <si>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</si>
  <si>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</si>
  <si>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</si>
  <si>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</si>
  <si>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</si>
  <si>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</si>
  <si>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</si>
  <si>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</si>
  <si>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</si>
  <si>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</si>
  <si>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</si>
  <si>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</si>
  <si>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</si>
  <si>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</si>
  <si>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</si>
  <si>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</si>
  <si>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</si>
  <si>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</si>
  <si>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</si>
  <si>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</si>
  <si>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</si>
  <si>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</si>
  <si>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</si>
  <si>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</si>
  <si>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</si>
  <si>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</si>
  <si>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</si>
  <si>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</si>
  <si>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</si>
  <si>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</si>
  <si>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</si>
  <si>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</si>
  <si>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</si>
  <si>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</si>
  <si>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</si>
  <si>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</si>
  <si>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</si>
  <si>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</si>
  <si>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</si>
  <si>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</si>
  <si>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</si>
  <si>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</si>
  <si>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</si>
  <si>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</si>
  <si>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</si>
  <si>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</si>
  <si>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</si>
  <si>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</si>
  <si>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</si>
  <si>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</si>
  <si>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</si>
  <si>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</si>
  <si>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</si>
  <si>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</si>
  <si>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</si>
  <si>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</si>
  <si>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</si>
  <si>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</si>
  <si>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</si>
  <si>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</si>
  <si>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</si>
  <si>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</si>
  <si>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</si>
  <si>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</si>
  <si>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</si>
  <si>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</si>
  <si>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</si>
  <si>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</si>
  <si>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</si>
  <si>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</si>
  <si>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</si>
  <si>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</si>
  <si>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</si>
  <si>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</si>
  <si>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</si>
  <si>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</si>
  <si>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</si>
  <si>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</si>
  <si>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</si>
  <si>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</si>
  <si>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</si>
  <si>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</si>
  <si>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</si>
  <si>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</si>
  <si>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</si>
  <si>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</si>
  <si>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</si>
  <si>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</si>
  <si>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</si>
  <si>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</si>
  <si>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</si>
  <si>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</si>
  <si>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</si>
  <si>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</si>
  <si>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</si>
  <si>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</si>
  <si>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</si>
  <si>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</si>
  <si>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</si>
  <si>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</si>
  <si>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</si>
  <si>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</si>
  <si>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</si>
  <si>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</si>
  <si>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</si>
  <si>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</si>
  <si>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</si>
  <si>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</si>
  <si>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</si>
  <si>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</si>
  <si>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</si>
  <si>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</si>
  <si>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</si>
  <si>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</si>
  <si>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</si>
  <si>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</si>
  <si>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</si>
  <si>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</si>
  <si>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</si>
  <si>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</si>
  <si>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</si>
  <si>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</si>
  <si>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</si>
  <si>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</si>
  <si>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</si>
  <si>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</si>
  <si>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</si>
  <si>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</si>
  <si>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</si>
  <si>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</si>
  <si>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</si>
  <si>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</si>
  <si>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</si>
  <si>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</si>
  <si>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</si>
  <si>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</si>
  <si>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</si>
  <si>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</si>
  <si>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</si>
  <si>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</si>
  <si>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</si>
  <si>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</si>
  <si>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</si>
  <si>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</si>
  <si>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</si>
  <si>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</si>
  <si>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</si>
  <si>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</si>
  <si>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</si>
  <si>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</si>
  <si>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</si>
  <si>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</si>
  <si>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</si>
  <si>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</si>
  <si>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</si>
  <si>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</si>
  <si>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</si>
  <si>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</si>
  <si>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</si>
  <si>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</si>
  <si>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</si>
  <si>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</si>
  <si>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</si>
  <si>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</si>
  <si>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</si>
  <si>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</si>
  <si>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</si>
  <si>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</si>
  <si>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</si>
  <si>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</si>
  <si>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</si>
  <si>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</si>
  <si>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</si>
  <si>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</si>
  <si>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</si>
  <si>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</si>
  <si>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</si>
  <si>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</si>
  <si>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</si>
  <si>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</si>
  <si>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</si>
  <si>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</si>
  <si>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</si>
  <si>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</si>
  <si>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</si>
  <si>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</si>
  <si>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</si>
  <si>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</si>
  <si>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</si>
  <si>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</si>
  <si>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</si>
  <si>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</si>
  <si>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</si>
  <si>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</si>
  <si>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</si>
  <si>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</si>
  <si>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</si>
  <si>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</si>
  <si>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</si>
  <si>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</si>
  <si>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</si>
  <si>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</si>
  <si>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</si>
  <si>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</si>
  <si>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</si>
  <si>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</si>
  <si>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</si>
  <si>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</si>
  <si>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</si>
  <si>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</si>
  <si>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</si>
  <si>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</si>
  <si>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</si>
  <si>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</si>
  <si>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</si>
  <si>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</si>
  <si>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</si>
  <si>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</si>
  <si>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</si>
  <si>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</si>
  <si>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</si>
  <si>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</si>
  <si>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</si>
  <si>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</si>
  <si>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</si>
  <si>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</si>
  <si>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</si>
  <si>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</si>
  <si>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</si>
  <si>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</si>
  <si>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</si>
  <si>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</si>
  <si>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</si>
  <si>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</si>
  <si>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</si>
  <si>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</si>
  <si>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</si>
  <si>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</si>
  <si>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</si>
  <si>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</si>
  <si>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</si>
  <si>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</si>
  <si>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</si>
  <si>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</si>
  <si>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</si>
  <si>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</si>
  <si>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</si>
  <si>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</si>
  <si>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</si>
  <si>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</si>
  <si>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</si>
  <si>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</si>
  <si>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</si>
  <si>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</si>
  <si>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</si>
  <si>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</si>
  <si>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</si>
  <si>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</si>
  <si>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</si>
  <si>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</si>
  <si>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</si>
  <si>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</si>
  <si>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</si>
  <si>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</si>
  <si>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</si>
  <si>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</si>
  <si>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</si>
  <si>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</si>
  <si>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</si>
  <si>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</si>
  <si>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</si>
  <si>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</si>
  <si>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</si>
  <si>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</si>
  <si>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</si>
  <si>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</si>
  <si>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</si>
  <si>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</si>
  <si>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</si>
  <si>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</si>
  <si>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</si>
  <si>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</si>
  <si>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</si>
  <si>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</si>
  <si>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</si>
  <si>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</si>
  <si>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</si>
  <si>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</si>
  <si>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</si>
  <si>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</si>
  <si>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</si>
  <si>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</si>
  <si>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</si>
  <si>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</si>
  <si>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</si>
  <si>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</si>
  <si>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</si>
  <si>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</si>
  <si>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</si>
  <si>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</si>
  <si>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</si>
  <si>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</si>
  <si>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</si>
  <si>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</si>
  <si>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</si>
  <si>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</si>
  <si>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</si>
  <si>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</si>
  <si>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</si>
  <si>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</si>
  <si>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</si>
  <si>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</si>
  <si>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</si>
  <si>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</si>
  <si>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</si>
  <si>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</si>
  <si>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</si>
  <si>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</si>
  <si>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</si>
  <si>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</si>
  <si>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</si>
  <si>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</si>
  <si>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</si>
  <si>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</si>
  <si>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</si>
  <si>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</si>
  <si>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</si>
  <si>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</si>
  <si>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</si>
  <si>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</si>
  <si>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</si>
  <si>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</si>
  <si>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</si>
  <si>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</si>
  <si>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</si>
  <si>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</si>
  <si>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</si>
  <si>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</si>
  <si>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</si>
  <si>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</si>
  <si>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</si>
  <si>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</si>
  <si>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</si>
  <si>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</si>
  <si>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</si>
  <si>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</si>
  <si>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</si>
  <si>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</si>
  <si>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</si>
  <si>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</si>
  <si>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</si>
  <si>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</si>
  <si>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</si>
  <si>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</si>
  <si>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</si>
  <si>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</si>
  <si>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</si>
  <si>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</si>
  <si>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</si>
  <si>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</si>
  <si>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</si>
  <si>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</si>
  <si>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</si>
  <si>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</si>
  <si>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</si>
  <si>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</si>
  <si>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</si>
  <si>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</si>
  <si>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</si>
  <si>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</si>
  <si>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</si>
  <si>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</si>
  <si>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</si>
  <si>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</si>
  <si>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</si>
  <si>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</si>
  <si>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</si>
  <si>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</si>
  <si>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</si>
  <si>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</si>
  <si>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</si>
  <si>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</si>
  <si>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</si>
  <si>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</si>
  <si>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</si>
  <si>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</si>
  <si>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</si>
  <si>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</si>
  <si>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</si>
  <si>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</si>
  <si>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</si>
  <si>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</si>
  <si>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</si>
  <si>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</si>
  <si>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</si>
  <si>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</si>
  <si>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</si>
  <si>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</si>
  <si>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</si>
  <si>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</si>
  <si>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</si>
  <si>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</si>
  <si>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</si>
  <si>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</si>
  <si>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</si>
  <si>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</si>
  <si>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</si>
  <si>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</si>
  <si>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</si>
  <si>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</si>
  <si>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</si>
  <si>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</si>
  <si>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</si>
  <si>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</si>
  <si>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</si>
  <si>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</si>
  <si>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</si>
  <si>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</si>
  <si>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</si>
  <si>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</si>
  <si>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</si>
  <si>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</si>
  <si>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</si>
  <si>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</si>
  <si>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</si>
  <si>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</si>
  <si>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</si>
  <si>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</si>
  <si>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</si>
  <si>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</si>
  <si>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</si>
  <si>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</si>
  <si>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</si>
  <si>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</si>
  <si>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</si>
  <si>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</si>
  <si>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</si>
  <si>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</si>
  <si>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</si>
  <si>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</si>
  <si>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</si>
  <si>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</si>
  <si>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</si>
  <si>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</si>
  <si>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</si>
  <si>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</si>
  <si>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</si>
  <si>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</si>
  <si>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</si>
  <si>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</si>
  <si>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</si>
  <si>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</si>
  <si>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</si>
  <si>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</si>
  <si>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</si>
  <si>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</si>
  <si>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</si>
  <si>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</si>
  <si>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</si>
  <si>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</si>
  <si>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</si>
  <si>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</si>
  <si>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</si>
  <si>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</si>
  <si>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</si>
  <si>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</si>
  <si>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</si>
  <si>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</si>
  <si>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</si>
  <si>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</si>
  <si>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</si>
  <si>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</si>
  <si>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</si>
  <si>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</si>
  <si>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</si>
  <si>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</si>
  <si>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</si>
  <si>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</si>
  <si>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</si>
  <si>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</si>
  <si>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</si>
  <si>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</si>
  <si>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</si>
  <si>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</si>
  <si>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</si>
  <si>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</si>
  <si>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</si>
  <si>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</si>
  <si>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</si>
  <si>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</si>
  <si>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</si>
  <si>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</si>
  <si>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</si>
  <si>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</si>
  <si>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</si>
  <si>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</si>
  <si>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</si>
  <si>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</si>
  <si>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</si>
  <si>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</si>
  <si>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</si>
  <si>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</si>
  <si>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</si>
  <si>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</si>
  <si>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</si>
  <si>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</si>
  <si>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</si>
  <si>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</si>
  <si>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</si>
  <si>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</si>
  <si>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</si>
  <si>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</si>
  <si>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</si>
  <si>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</si>
  <si>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</si>
  <si>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</si>
  <si>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</si>
  <si>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</si>
  <si>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</si>
  <si>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</si>
  <si>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</si>
  <si>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</si>
  <si>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</si>
  <si>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</si>
  <si>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</si>
  <si>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</si>
  <si>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</si>
  <si>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</si>
  <si>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</si>
  <si>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</si>
  <si>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</si>
  <si>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</si>
  <si>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</si>
  <si>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</si>
  <si>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</si>
  <si>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</si>
  <si>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</si>
  <si>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</si>
  <si>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</si>
  <si>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</si>
  <si>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</si>
  <si>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</si>
  <si>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</si>
  <si>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</si>
  <si>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</si>
  <si>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</si>
  <si>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</si>
  <si>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</si>
  <si>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</si>
  <si>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</si>
  <si>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</si>
  <si>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</si>
  <si>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</si>
  <si>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</si>
  <si>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</si>
  <si>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</si>
  <si>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</si>
  <si>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</si>
  <si>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</si>
  <si>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</si>
  <si>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</si>
  <si>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</si>
  <si>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</si>
  <si>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</si>
  <si>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</si>
  <si>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</si>
  <si>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</si>
  <si>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</si>
  <si>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</si>
  <si>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</si>
  <si>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</si>
  <si>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</si>
  <si>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</si>
  <si>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</si>
  <si>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</si>
  <si>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</si>
  <si>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</si>
  <si>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</si>
  <si>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</si>
  <si>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</si>
  <si>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</si>
  <si>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</si>
  <si>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</si>
  <si>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</si>
  <si>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</si>
  <si>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</si>
  <si>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</si>
  <si>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</si>
  <si>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</si>
  <si>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</si>
  <si>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</si>
  <si>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</si>
  <si>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</si>
  <si>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</si>
  <si>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</si>
  <si>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</si>
  <si>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</si>
  <si>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</si>
  <si>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</si>
  <si>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</si>
  <si>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</si>
  <si>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</si>
  <si>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</si>
  <si>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</si>
  <si>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</si>
  <si>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</si>
  <si>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</si>
  <si>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</si>
  <si>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</si>
  <si>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</si>
  <si>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</si>
  <si>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</si>
  <si>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</si>
  <si>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</si>
  <si>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</si>
  <si>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</si>
  <si>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</si>
  <si>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</si>
  <si>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</si>
  <si>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</si>
  <si>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</si>
  <si>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</si>
  <si>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</si>
  <si>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</si>
  <si>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</si>
  <si>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</si>
  <si>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</si>
  <si>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</si>
  <si>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</si>
  <si>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</si>
  <si>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</si>
  <si>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</si>
  <si>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</si>
  <si>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</si>
  <si>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</si>
  <si>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</si>
  <si>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</si>
  <si>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</si>
  <si>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</si>
  <si>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</si>
  <si>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</si>
  <si>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</si>
  <si>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</si>
  <si>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</si>
  <si>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</si>
  <si>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</si>
  <si>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</si>
  <si>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</si>
  <si>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</si>
  <si>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</si>
  <si>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</si>
  <si>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</si>
  <si>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</si>
  <si>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</si>
  <si>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</si>
  <si>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</si>
  <si>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</si>
  <si>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</si>
  <si>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</si>
  <si>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</si>
  <si>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</si>
  <si>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</si>
  <si>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</si>
  <si>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</si>
  <si>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</si>
  <si>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</si>
  <si>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</si>
  <si>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</si>
  <si>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</si>
  <si>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</si>
  <si>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</si>
  <si>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</si>
  <si>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</si>
  <si>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</si>
  <si>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</si>
  <si>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</si>
  <si>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</si>
  <si>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</si>
  <si>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</si>
  <si>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</si>
  <si>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</si>
  <si>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</si>
  <si>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</si>
  <si>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</si>
  <si>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</si>
  <si>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</si>
  <si>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</si>
  <si>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</si>
  <si>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</si>
  <si>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</si>
  <si>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</si>
  <si>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</si>
  <si>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</si>
  <si>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</si>
  <si>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</si>
  <si>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</si>
  <si>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</si>
  <si>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</si>
  <si>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</si>
  <si>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</si>
  <si>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</si>
  <si>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</si>
  <si>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</si>
  <si>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</si>
  <si>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</si>
  <si>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</si>
  <si>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</si>
  <si>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</si>
  <si>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</si>
  <si>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</si>
  <si>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</si>
  <si>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</si>
  <si>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</si>
  <si>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</si>
  <si>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</si>
  <si>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</si>
  <si>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</si>
  <si>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</si>
  <si>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</si>
  <si>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</si>
  <si>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</si>
  <si>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</si>
  <si>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</si>
  <si>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</si>
  <si>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</si>
  <si>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</si>
  <si>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</si>
  <si>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</si>
  <si>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</si>
  <si>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</si>
  <si>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</si>
  <si>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</si>
  <si>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</si>
  <si>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</si>
  <si>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</si>
  <si>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</si>
  <si>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</si>
  <si>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</si>
  <si>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</si>
  <si>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</si>
  <si>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</si>
  <si>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</si>
  <si>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</si>
  <si>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</si>
  <si>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</si>
  <si>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</si>
  <si>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</si>
  <si>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</si>
  <si>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</si>
  <si>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</si>
  <si>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</si>
  <si>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</si>
  <si>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</si>
  <si>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</si>
  <si>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</si>
  <si>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</si>
  <si>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</si>
  <si>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</si>
  <si>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</si>
  <si>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</si>
  <si>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</si>
  <si>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</si>
  <si>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</si>
  <si>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</si>
  <si>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</si>
  <si>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</si>
  <si>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</si>
  <si>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</si>
  <si>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</si>
  <si>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</si>
  <si>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</si>
  <si>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</si>
  <si>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</si>
  <si>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</si>
  <si>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</si>
  <si>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</si>
  <si>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</si>
  <si>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</si>
  <si>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</si>
  <si>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</si>
  <si>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</si>
  <si>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</si>
  <si>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</si>
  <si>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</si>
  <si>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</si>
  <si>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</si>
  <si>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</si>
  <si>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</si>
  <si>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</si>
  <si>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</si>
  <si>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</si>
  <si>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</si>
  <si>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</si>
  <si>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</si>
  <si>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</si>
  <si>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</si>
  <si>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</si>
  <si>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</si>
  <si>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</si>
  <si>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</si>
  <si>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</si>
  <si>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</si>
  <si>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</si>
  <si>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</si>
  <si>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</si>
  <si>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</si>
  <si>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</si>
  <si>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</si>
  <si>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</si>
  <si>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</si>
  <si>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</si>
  <si>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</si>
  <si>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</si>
  <si>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</si>
  <si>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</si>
  <si>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</si>
  <si>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</si>
  <si>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</si>
  <si>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</si>
  <si>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</si>
  <si>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</si>
  <si>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</si>
  <si>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</si>
  <si>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</si>
  <si>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</si>
  <si>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</si>
  <si>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</si>
  <si>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</si>
  <si>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</si>
  <si>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</si>
  <si>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</si>
  <si>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</si>
  <si>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</si>
  <si>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</si>
  <si>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</si>
  <si>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</si>
  <si>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</si>
  <si>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</si>
  <si>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</si>
  <si>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</si>
  <si>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</si>
  <si>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</si>
  <si>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</si>
  <si>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</si>
  <si>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</si>
  <si>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</si>
  <si>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</si>
  <si>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</si>
  <si>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</si>
  <si>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</si>
  <si>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</si>
  <si>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</si>
  <si>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</si>
  <si>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</si>
  <si>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</si>
  <si>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</si>
  <si>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</si>
  <si>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</si>
  <si>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</si>
  <si>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</si>
  <si>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</si>
  <si>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</si>
  <si>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</si>
  <si>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</si>
  <si>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</si>
  <si>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</si>
  <si>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</si>
  <si>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</si>
  <si>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</si>
  <si>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</si>
  <si>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</si>
  <si>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</si>
  <si>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</si>
  <si>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</si>
  <si>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</si>
  <si>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</si>
  <si>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</si>
  <si>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</si>
  <si>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</si>
  <si>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</si>
  <si>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</si>
  <si>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</si>
  <si>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</si>
  <si>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</si>
  <si>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</si>
  <si>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</si>
  <si>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</si>
  <si>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</si>
  <si>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</si>
  <si>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</si>
  <si>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</si>
  <si>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</si>
  <si>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</si>
  <si>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</si>
  <si>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</si>
  <si>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</si>
  <si>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</si>
  <si>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</si>
  <si>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</si>
  <si>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</si>
  <si>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</si>
  <si>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</si>
  <si>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</si>
  <si>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</si>
  <si>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</si>
  <si>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</si>
  <si>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</si>
  <si>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</si>
  <si>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</si>
  <si>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</si>
  <si>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</si>
  <si>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</si>
  <si>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</si>
  <si>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</si>
  <si>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</si>
  <si>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</si>
  <si>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</si>
  <si>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</si>
  <si>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</si>
  <si>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</si>
  <si>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</si>
  <si>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</si>
  <si>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</si>
  <si>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</si>
  <si>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</si>
  <si>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</si>
  <si>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</si>
  <si>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</si>
  <si>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</si>
  <si>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</si>
  <si>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</si>
  <si>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</si>
  <si>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</si>
  <si>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</si>
  <si>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</si>
  <si>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</si>
  <si>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</si>
  <si>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</si>
  <si>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</si>
  <si>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</si>
  <si>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</si>
  <si>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</si>
  <si>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</si>
  <si>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</si>
  <si>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</si>
  <si>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</si>
  <si>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</si>
  <si>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</si>
  <si>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</si>
  <si>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</si>
  <si>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</si>
  <si>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</si>
  <si>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</si>
  <si>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</si>
  <si>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</si>
  <si>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</si>
  <si>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</si>
  <si>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</si>
  <si>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</si>
  <si>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</si>
  <si>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</si>
  <si>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</si>
  <si>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</si>
  <si>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</si>
  <si>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</si>
  <si>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</si>
  <si>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</si>
  <si>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</si>
  <si>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</si>
  <si>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</si>
  <si>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</si>
  <si>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</si>
  <si>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</si>
  <si>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</si>
  <si>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</si>
  <si>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</si>
  <si>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</si>
  <si>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</si>
  <si>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</si>
  <si>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</si>
  <si>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</si>
  <si>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</si>
  <si>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</si>
  <si>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</si>
  <si>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</si>
  <si>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</si>
  <si>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</si>
  <si>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</si>
  <si>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</si>
  <si>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</si>
  <si>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</si>
  <si>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</si>
  <si>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</si>
  <si>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</si>
  <si>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</si>
  <si>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</si>
  <si>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</si>
  <si>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</si>
  <si>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</si>
  <si>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</si>
  <si>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</si>
  <si>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</si>
  <si>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</si>
  <si>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</si>
  <si>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</si>
  <si>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</si>
  <si>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</si>
  <si>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</si>
  <si>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</si>
  <si>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</si>
  <si>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</si>
  <si>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</si>
  <si>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</si>
  <si>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</si>
  <si>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</si>
  <si>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</si>
  <si>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</si>
  <si>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</si>
  <si>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</si>
  <si>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</si>
  <si>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</si>
  <si>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</si>
  <si>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</si>
  <si>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</si>
  <si>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</si>
  <si>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</si>
  <si>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</si>
  <si>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</si>
  <si>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</si>
  <si>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</si>
  <si>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</si>
  <si>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</si>
  <si>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</si>
  <si>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</si>
  <si>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</si>
  <si>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</si>
  <si>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</si>
  <si>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</si>
  <si>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</si>
  <si>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</si>
  <si>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</si>
  <si>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</si>
  <si>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</si>
  <si>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</si>
  <si>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</si>
  <si>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</si>
  <si>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</si>
  <si>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</si>
  <si>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</si>
  <si>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</si>
  <si>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</si>
  <si>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</si>
  <si>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</si>
  <si>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</si>
  <si>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</si>
  <si>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</si>
  <si>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</si>
  <si>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</si>
  <si>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</si>
  <si>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</si>
  <si>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</si>
  <si>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</si>
  <si>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</si>
  <si>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</si>
  <si>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</si>
  <si>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</si>
  <si>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</si>
  <si>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</si>
  <si>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</si>
  <si>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</si>
  <si>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</si>
  <si>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</si>
  <si>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</si>
  <si>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</si>
  <si>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</si>
  <si>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</si>
  <si>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</si>
  <si>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</si>
  <si>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</si>
  <si>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</si>
  <si>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</si>
  <si>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</si>
  <si>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</si>
  <si>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</si>
  <si>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</si>
  <si>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</si>
  <si>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</si>
  <si>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</si>
  <si>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</si>
  <si>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</si>
  <si>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</si>
  <si>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</si>
  <si>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</si>
  <si>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</si>
  <si>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</si>
  <si>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</si>
  <si>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</si>
  <si>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</si>
  <si>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</si>
  <si>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</si>
  <si>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</si>
  <si>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</si>
  <si>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</si>
  <si>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</si>
  <si>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</si>
  <si>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</si>
  <si>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</si>
  <si>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</si>
  <si>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</si>
  <si>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</si>
  <si>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</si>
  <si>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</si>
  <si>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</si>
  <si>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</si>
  <si>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</si>
  <si>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</si>
  <si>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</si>
  <si>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</si>
  <si>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</si>
  <si>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</si>
  <si>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</si>
  <si>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</si>
  <si>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</si>
  <si>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</si>
  <si>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</si>
  <si>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</si>
  <si>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</si>
  <si>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</si>
  <si>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</si>
  <si>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</si>
  <si>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</si>
  <si>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</si>
  <si>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</si>
  <si>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</si>
  <si>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</si>
  <si>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</si>
  <si>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</si>
  <si>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</si>
  <si>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</si>
  <si>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</si>
  <si>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</si>
  <si>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</si>
  <si>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</si>
  <si>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</si>
  <si>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</si>
  <si>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</si>
  <si>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</si>
  <si>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</si>
  <si>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</si>
  <si>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</si>
  <si>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</si>
  <si>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</si>
  <si>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</si>
  <si>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</si>
  <si>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</si>
  <si>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</si>
  <si>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</si>
  <si>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</si>
  <si>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</si>
  <si>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</si>
  <si>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</si>
  <si>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</si>
  <si>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</si>
  <si>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</si>
  <si>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</si>
  <si>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</si>
  <si>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</si>
  <si>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</si>
  <si>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</si>
  <si>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</si>
  <si>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</si>
  <si>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</si>
  <si>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</si>
  <si>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</si>
  <si>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</si>
  <si>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</si>
  <si>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</si>
  <si>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</si>
  <si>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</si>
  <si>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</si>
  <si>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</si>
  <si>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</si>
  <si>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</si>
  <si>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</si>
  <si>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</si>
  <si>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</si>
  <si>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</si>
  <si>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</si>
  <si>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</si>
  <si>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</si>
  <si>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</si>
  <si>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</si>
  <si>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</si>
  <si>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</si>
  <si>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</si>
  <si>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</si>
  <si>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</si>
  <si>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</si>
  <si>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</si>
  <si>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</si>
  <si>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</si>
  <si>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</si>
  <si>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</si>
  <si>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</si>
  <si>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</si>
  <si>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</si>
  <si>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</si>
  <si>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</si>
  <si>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</si>
  <si>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</si>
  <si>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</si>
  <si>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</si>
  <si>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</si>
  <si>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</si>
  <si>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</si>
  <si>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</si>
  <si>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</si>
  <si>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</si>
  <si>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</si>
  <si>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</si>
  <si>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</si>
  <si>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</si>
  <si>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</si>
  <si>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</si>
  <si>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</si>
  <si>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</si>
  <si>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</si>
  <si>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</si>
  <si>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</si>
  <si>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</si>
  <si>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</si>
  <si>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</si>
  <si>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</si>
  <si>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</si>
  <si>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</si>
  <si>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</si>
  <si>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</si>
  <si>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</si>
  <si>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</si>
  <si>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</si>
  <si>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</si>
  <si>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</si>
  <si>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</si>
  <si>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</si>
  <si>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</si>
  <si>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</si>
  <si>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</si>
  <si>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</si>
  <si>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</si>
  <si>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</si>
  <si>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</si>
  <si>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</si>
  <si>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</si>
  <si>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</si>
  <si>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</si>
  <si>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</si>
  <si>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</si>
  <si>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</si>
  <si>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</si>
  <si>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</si>
  <si>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</si>
  <si>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</si>
  <si>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</si>
  <si>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</si>
  <si>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</si>
  <si>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</si>
  <si>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</si>
  <si>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</si>
  <si>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</si>
  <si>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</si>
  <si>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</si>
  <si>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</si>
  <si>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</si>
  <si>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</si>
  <si>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</si>
  <si>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</si>
  <si>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</si>
  <si>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</si>
  <si>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</si>
  <si>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</si>
  <si>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</si>
  <si>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</si>
  <si>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</si>
  <si>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</si>
  <si>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</si>
  <si>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</si>
  <si>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</si>
  <si>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</si>
  <si>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</si>
  <si>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</si>
  <si>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</si>
  <si>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</si>
  <si>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</si>
  <si>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</si>
  <si>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</si>
  <si>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</si>
  <si>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</si>
  <si>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</si>
  <si>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</si>
  <si>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</si>
  <si>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</si>
  <si>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</si>
  <si>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</si>
  <si>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</si>
  <si>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</si>
  <si>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</si>
  <si>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</si>
  <si>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</si>
  <si>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</si>
  <si>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</si>
  <si>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</si>
  <si>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</si>
  <si>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</si>
  <si>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</si>
  <si>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</si>
  <si>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</si>
  <si>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</si>
  <si>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</si>
  <si>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</si>
  <si>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</si>
  <si>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</si>
  <si>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</si>
  <si>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</si>
  <si>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</si>
  <si>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</si>
  <si>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</si>
  <si>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</si>
  <si>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</si>
  <si>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</si>
  <si>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</si>
  <si>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</si>
  <si>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</si>
  <si>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</si>
  <si>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</si>
  <si>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</si>
  <si>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</si>
  <si>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</si>
  <si>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</si>
  <si>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</si>
  <si>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</si>
  <si>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</si>
  <si>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</si>
  <si>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</si>
  <si>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</si>
  <si>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</si>
  <si>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</si>
  <si>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</si>
  <si>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</si>
  <si>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</si>
  <si>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</si>
  <si>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</si>
  <si>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</si>
  <si>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</si>
  <si>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</si>
  <si>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</si>
  <si>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</si>
  <si>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</si>
  <si>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</si>
  <si>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</si>
  <si>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</si>
  <si>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</si>
  <si>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</si>
  <si>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</si>
  <si>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</si>
  <si>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</si>
  <si>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</si>
  <si>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</si>
  <si>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</si>
  <si>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</si>
  <si>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</si>
  <si>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</si>
  <si>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</si>
  <si>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</si>
  <si>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</si>
  <si>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</si>
  <si>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</si>
  <si>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</si>
  <si>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</si>
  <si>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</si>
  <si>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</si>
  <si>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</si>
  <si>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</si>
  <si>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</si>
  <si>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</si>
  <si>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</si>
  <si>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</si>
  <si>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</si>
  <si>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</si>
  <si>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</si>
  <si>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</si>
  <si>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</si>
  <si>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</si>
  <si>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</si>
  <si>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</si>
  <si>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</si>
  <si>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</si>
  <si>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</si>
  <si>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</si>
  <si>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</si>
  <si>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</si>
  <si>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</si>
  <si>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</si>
  <si>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</si>
  <si>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</si>
  <si>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</si>
  <si>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</si>
  <si>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</si>
  <si>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</si>
  <si>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</si>
  <si>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</si>
  <si>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</si>
  <si>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</si>
  <si>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</si>
  <si>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</si>
  <si>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</si>
  <si>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</si>
  <si>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</si>
  <si>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</si>
  <si>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</si>
  <si>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</si>
  <si>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</si>
  <si>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</si>
  <si>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</si>
  <si>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</si>
  <si>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</si>
  <si>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</si>
  <si>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</si>
  <si>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</si>
  <si>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</si>
  <si>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</si>
  <si>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</si>
  <si>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</si>
  <si>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</si>
  <si>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</si>
  <si>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</si>
  <si>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</si>
  <si>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</si>
  <si>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</si>
  <si>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</si>
  <si>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</si>
  <si>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</si>
  <si>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</si>
  <si>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</si>
  <si>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</si>
  <si>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</si>
  <si>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</si>
  <si>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</si>
  <si>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</si>
  <si>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</si>
  <si>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</si>
  <si>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</si>
  <si>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</si>
  <si>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</si>
  <si>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</si>
  <si>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</si>
  <si>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</si>
  <si>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</si>
  <si>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</si>
  <si>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</si>
  <si>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</si>
  <si>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</si>
  <si>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</si>
  <si>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</si>
  <si>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</si>
  <si>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</si>
  <si>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</si>
  <si>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</si>
  <si>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</si>
  <si>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</si>
  <si>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</si>
  <si>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</si>
  <si>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</si>
  <si>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</si>
  <si>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</si>
  <si>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</si>
  <si>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</si>
  <si>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</si>
  <si>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</si>
  <si>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</si>
  <si>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</si>
  <si>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</si>
  <si>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</si>
  <si>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</si>
  <si>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</si>
  <si>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</si>
  <si>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</si>
  <si>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</si>
  <si>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</si>
  <si>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</si>
  <si>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</si>
  <si>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</si>
  <si>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</si>
  <si>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</si>
  <si>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</si>
  <si>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</si>
  <si>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</si>
  <si>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</si>
  <si>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</si>
  <si>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</si>
  <si>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</si>
  <si>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</si>
  <si>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</si>
  <si>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</si>
  <si>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</si>
  <si>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</si>
  <si>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</si>
  <si>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</si>
  <si>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</si>
  <si>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</si>
  <si>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</si>
  <si>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</si>
  <si>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</si>
  <si>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</si>
  <si>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</si>
  <si>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</si>
  <si>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</si>
  <si>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</si>
  <si>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</si>
  <si>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</si>
  <si>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</si>
  <si>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</si>
  <si>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</si>
  <si>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</si>
  <si>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</si>
  <si>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</si>
  <si>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</si>
  <si>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</si>
  <si>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</si>
  <si>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</si>
  <si>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</si>
  <si>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</si>
  <si>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</si>
  <si>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</si>
  <si>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</si>
  <si>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</si>
  <si>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</si>
  <si>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</si>
  <si>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</si>
  <si>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</si>
  <si>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</si>
  <si>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</si>
  <si>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</si>
  <si>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</si>
  <si>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</si>
  <si>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</si>
  <si>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</si>
  <si>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</si>
  <si>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</si>
  <si>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</si>
  <si>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</si>
  <si>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</si>
  <si>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</si>
  <si>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</si>
  <si>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</si>
  <si>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</si>
  <si>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</si>
  <si>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</si>
  <si>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</si>
  <si>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</si>
  <si>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</si>
  <si>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</si>
  <si>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</si>
  <si>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</si>
  <si>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</si>
  <si>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</si>
  <si>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</si>
  <si>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</si>
  <si>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</si>
  <si>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</si>
  <si>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</si>
  <si>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</si>
  <si>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</si>
  <si>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</si>
  <si>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</si>
  <si>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</si>
  <si>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</si>
  <si>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</si>
  <si>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</si>
  <si>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</si>
  <si>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</si>
  <si>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</si>
  <si>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</si>
  <si>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</si>
  <si>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</si>
  <si>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</si>
  <si>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</si>
  <si>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</si>
  <si>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</si>
  <si>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</si>
  <si>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</si>
  <si>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</si>
  <si>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</si>
  <si>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</si>
  <si>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</si>
  <si>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</si>
  <si>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</si>
  <si>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</si>
  <si>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</si>
  <si>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</si>
  <si>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</si>
  <si>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</si>
  <si>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</si>
  <si>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</si>
  <si>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</si>
  <si>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</si>
  <si>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</si>
  <si>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</si>
  <si>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</si>
  <si>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</si>
  <si>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</si>
  <si>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</si>
  <si>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</si>
  <si>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</si>
  <si>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</si>
  <si>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</si>
  <si>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</si>
  <si>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</si>
  <si>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</si>
  <si>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</si>
  <si>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</si>
  <si>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</si>
  <si>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</si>
  <si>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</si>
  <si>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</si>
  <si>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</si>
  <si>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</si>
  <si>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</si>
  <si>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</si>
  <si>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</si>
  <si>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</si>
  <si>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</si>
  <si>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</si>
  <si>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</si>
  <si>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</si>
  <si>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</si>
  <si>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</si>
  <si>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</si>
  <si>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</si>
  <si>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</si>
  <si>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</si>
  <si>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</si>
  <si>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</si>
  <si>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</si>
  <si>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</si>
  <si>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</si>
  <si>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</si>
  <si>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</si>
  <si>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</si>
  <si>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</si>
  <si>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</si>
  <si>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</si>
  <si>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</si>
  <si>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</si>
  <si>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</si>
  <si>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</si>
  <si>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</si>
  <si>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</si>
  <si>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</si>
  <si>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</si>
  <si>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</si>
  <si>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</si>
  <si>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</si>
  <si>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</si>
  <si>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</si>
  <si>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</si>
  <si>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</si>
  <si>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</si>
  <si>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</si>
  <si>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</si>
  <si>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</si>
  <si>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</si>
  <si>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</si>
  <si>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</si>
  <si>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</si>
  <si>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</si>
  <si>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</si>
  <si>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</si>
  <si>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</si>
  <si>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</si>
  <si>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</si>
  <si>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</si>
  <si>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</si>
  <si>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</si>
  <si>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</si>
  <si>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</si>
  <si>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</si>
  <si>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</si>
  <si>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</si>
  <si>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</si>
  <si>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</si>
  <si>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</si>
  <si>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</si>
  <si>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</si>
  <si>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</si>
  <si>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</si>
  <si>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</si>
  <si>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</si>
  <si>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</si>
  <si>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</si>
  <si>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</si>
  <si>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</si>
  <si>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</si>
  <si>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</si>
  <si>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</si>
  <si>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</si>
  <si>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</si>
  <si>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</si>
  <si>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</si>
  <si>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</si>
  <si>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</si>
  <si>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</si>
  <si>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</si>
  <si>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</si>
  <si>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</si>
  <si>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</si>
  <si>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</si>
  <si>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</si>
  <si>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</si>
  <si>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</si>
  <si>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</si>
  <si>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</si>
  <si>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</si>
  <si>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</si>
  <si>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</si>
  <si>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</si>
  <si>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</si>
  <si>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</si>
  <si>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</si>
  <si>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</si>
  <si>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</si>
  <si>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</si>
  <si>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</si>
  <si>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</si>
  <si>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</si>
  <si>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</si>
  <si>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</si>
  <si>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</si>
  <si>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</si>
  <si>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</si>
  <si>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</si>
  <si>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</si>
  <si>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</si>
  <si>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</si>
  <si>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</si>
  <si>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</si>
  <si>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</si>
  <si>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</si>
  <si>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</si>
  <si>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</si>
  <si>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</si>
  <si>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</si>
  <si>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</si>
  <si>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</si>
  <si>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</si>
  <si>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</si>
  <si>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</si>
  <si>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</si>
  <si>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</si>
  <si>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</si>
  <si>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</si>
  <si>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</si>
  <si>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</si>
  <si>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</si>
  <si>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</si>
  <si>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</si>
  <si>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</si>
  <si>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</si>
  <si>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</si>
  <si>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</si>
  <si>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</si>
  <si>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</si>
  <si>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</si>
  <si>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</si>
  <si>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</si>
  <si>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</si>
  <si>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</si>
  <si>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</si>
  <si>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</si>
  <si>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</si>
  <si>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</si>
  <si>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</si>
  <si>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</si>
  <si>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</si>
  <si>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</si>
  <si>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</si>
  <si>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</si>
  <si>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</si>
  <si>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</si>
  <si>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</si>
  <si>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</si>
  <si>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</si>
  <si>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</si>
  <si>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</si>
  <si>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</si>
  <si>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</si>
  <si>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</si>
  <si>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</si>
  <si>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</si>
  <si>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</si>
  <si>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</si>
  <si>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</si>
  <si>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</si>
  <si>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</si>
  <si>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</si>
  <si>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</si>
  <si>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</si>
  <si>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</si>
  <si>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</si>
  <si>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</si>
  <si>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</si>
  <si>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</si>
  <si>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</si>
  <si>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</si>
  <si>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</si>
  <si>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</si>
  <si>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</si>
  <si>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</si>
  <si>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</si>
  <si>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</si>
  <si>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</si>
  <si>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</si>
  <si>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</si>
  <si>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</si>
  <si>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</si>
  <si>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</si>
  <si>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</si>
  <si>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</si>
  <si>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</si>
  <si>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</si>
  <si>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</si>
  <si>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</si>
  <si>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</si>
  <si>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</si>
  <si>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</si>
  <si>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</si>
  <si>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</si>
  <si>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</si>
  <si>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</si>
  <si>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</si>
  <si>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</si>
  <si>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</si>
  <si>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</si>
  <si>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</si>
  <si>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</si>
  <si>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</si>
  <si>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</si>
  <si>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</si>
  <si>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</si>
  <si>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</si>
  <si>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</si>
  <si>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</si>
  <si>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</si>
  <si>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</si>
  <si>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</si>
  <si>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</si>
  <si>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</si>
  <si>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</si>
  <si>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</si>
  <si>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</si>
  <si>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</si>
  <si>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</si>
  <si>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</si>
  <si>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</si>
  <si>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</si>
  <si>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</si>
  <si>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</si>
  <si>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</si>
  <si>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</si>
  <si>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</si>
  <si>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</si>
  <si>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</si>
  <si>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</si>
  <si>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</si>
  <si>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</si>
  <si>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</si>
  <si>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</si>
  <si>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</si>
  <si>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</si>
  <si>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</si>
  <si>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</si>
  <si>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</si>
  <si>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</si>
  <si>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</si>
  <si>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</si>
  <si>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</si>
  <si>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</si>
  <si>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</si>
  <si>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</si>
  <si>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</si>
  <si>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</si>
  <si>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</si>
  <si>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</si>
  <si>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</si>
  <si>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</si>
  <si>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</si>
  <si>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</si>
  <si>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</si>
  <si>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</si>
  <si>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</si>
  <si>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</si>
  <si>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</si>
  <si>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</si>
  <si>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</si>
  <si>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</si>
  <si>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</si>
  <si>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</si>
  <si>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</si>
  <si>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</si>
  <si>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</si>
  <si>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</si>
  <si>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</si>
  <si>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</si>
  <si>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</si>
  <si>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</si>
  <si>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</si>
  <si>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</si>
  <si>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</si>
  <si>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</si>
  <si>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</si>
  <si>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</si>
  <si>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</si>
  <si>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</si>
  <si>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</si>
  <si>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</si>
  <si>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</si>
  <si>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</si>
  <si>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</si>
  <si>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</si>
  <si>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</si>
  <si>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</si>
  <si>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</si>
  <si>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</si>
  <si>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</si>
  <si>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</si>
  <si>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</si>
  <si>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</si>
  <si>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</si>
  <si>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</si>
  <si>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</si>
  <si>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</si>
  <si>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</si>
  <si>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</si>
  <si>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</si>
  <si>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</si>
  <si>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</si>
  <si>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</si>
  <si>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</si>
  <si>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</si>
  <si>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</si>
  <si>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</si>
  <si>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</si>
  <si>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</si>
  <si>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</si>
  <si>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</si>
  <si>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</si>
  <si>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</si>
  <si>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</si>
  <si>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</si>
  <si>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</si>
  <si>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</si>
  <si>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</si>
  <si>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</si>
  <si>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</si>
  <si>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</si>
  <si>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</si>
  <si>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</si>
  <si>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</si>
  <si>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</si>
  <si>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</si>
  <si>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</si>
  <si>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</si>
  <si>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</si>
  <si>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</si>
  <si>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</si>
  <si>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</si>
  <si>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</si>
  <si>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</si>
  <si>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</si>
  <si>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</si>
  <si>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</si>
  <si>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</si>
  <si>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</si>
  <si>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</si>
  <si>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</si>
  <si>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</si>
  <si>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</si>
  <si>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</si>
  <si>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</si>
  <si>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</si>
  <si>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</si>
  <si>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</si>
  <si>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</si>
  <si>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</si>
  <si>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</si>
  <si>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</si>
  <si>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</si>
  <si>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</si>
  <si>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</si>
  <si>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</si>
  <si>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</si>
  <si>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</si>
  <si>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</si>
  <si>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</si>
  <si>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</si>
  <si>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</si>
  <si>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</si>
  <si>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</si>
  <si>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</si>
  <si>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</si>
  <si>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</si>
  <si>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</si>
  <si>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</si>
  <si>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</si>
  <si>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</si>
  <si>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</si>
  <si>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</si>
  <si>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</si>
  <si>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</si>
  <si>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</si>
  <si>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</si>
  <si>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</si>
  <si>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</si>
  <si>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</si>
  <si>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</si>
  <si>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</si>
  <si>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</si>
  <si>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</si>
  <si>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</si>
  <si>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</si>
  <si>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</si>
  <si>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</si>
  <si>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</si>
  <si>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</si>
  <si>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</si>
  <si>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</si>
  <si>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</si>
  <si>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</si>
  <si>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</si>
  <si>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</si>
  <si>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</si>
  <si>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</si>
  <si>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</si>
  <si>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</si>
  <si>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</si>
  <si>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</si>
  <si>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</si>
  <si>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</si>
  <si>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</si>
  <si>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</si>
  <si>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</si>
  <si>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</si>
  <si>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</si>
  <si>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</si>
  <si>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</si>
  <si>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</si>
  <si>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</si>
  <si>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</si>
  <si>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</si>
  <si>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</si>
  <si>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</si>
  <si>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</si>
  <si>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</si>
  <si>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</si>
  <si>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</si>
  <si>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</si>
  <si>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</si>
  <si>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</si>
  <si>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</si>
  <si>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</si>
  <si>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</si>
  <si>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</si>
  <si>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</si>
  <si>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</si>
  <si>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</si>
  <si>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</si>
  <si>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</si>
  <si>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</si>
  <si>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</si>
  <si>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</si>
  <si>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</si>
  <si>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</si>
  <si>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</si>
  <si>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</si>
  <si>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</si>
  <si>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</si>
  <si>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</si>
  <si>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</si>
  <si>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</si>
  <si>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</si>
  <si>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</si>
  <si>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</si>
  <si>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</si>
  <si>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</si>
  <si>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</si>
  <si>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</si>
  <si>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</si>
  <si>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</si>
  <si>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</si>
  <si>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</si>
  <si>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</si>
  <si>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</si>
  <si>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</si>
  <si>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</si>
  <si>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</si>
  <si>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</si>
  <si>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</si>
  <si>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</si>
  <si>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</si>
  <si>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</si>
  <si>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</si>
  <si>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</si>
  <si>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</si>
  <si>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</si>
  <si>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</si>
  <si>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</si>
  <si>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</si>
  <si>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</si>
  <si>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</si>
  <si>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</si>
  <si>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</si>
  <si>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</si>
  <si>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</si>
  <si>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</si>
  <si>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</si>
  <si>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</si>
  <si>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</si>
  <si>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</si>
  <si>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</si>
  <si>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</si>
  <si>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</si>
  <si>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</si>
  <si>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</si>
  <si>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</si>
  <si>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</si>
  <si>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</si>
  <si>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</si>
  <si>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</si>
  <si>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</si>
  <si>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</si>
  <si>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</si>
  <si>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</si>
  <si>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</si>
  <si>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</si>
  <si>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</si>
  <si>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</si>
  <si>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</si>
  <si>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</si>
  <si>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</si>
  <si>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</si>
  <si>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</si>
  <si>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</si>
  <si>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</si>
  <si>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</si>
  <si>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</si>
  <si>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</si>
  <si>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</si>
  <si>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</si>
  <si>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</si>
  <si>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</si>
  <si>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</si>
  <si>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</si>
  <si>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</si>
  <si>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</si>
  <si>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</si>
  <si>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</si>
  <si>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</si>
  <si>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</si>
  <si>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</si>
  <si>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</si>
  <si>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</si>
  <si>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</si>
  <si>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</si>
  <si>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</si>
  <si>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</si>
  <si>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</si>
  <si>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</si>
  <si>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</si>
  <si>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</si>
  <si>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</si>
  <si>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</si>
  <si>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</si>
  <si>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</si>
  <si>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</si>
  <si>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</si>
  <si>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</si>
  <si>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</si>
  <si>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</si>
  <si>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</si>
  <si>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</si>
  <si>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</si>
  <si>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</si>
  <si>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</si>
  <si>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</si>
  <si>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</si>
  <si>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</si>
  <si>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</si>
  <si>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</si>
  <si>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</si>
  <si>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</si>
  <si>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</si>
  <si>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</si>
  <si>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</si>
  <si>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</si>
  <si>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</si>
  <si>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</si>
  <si>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</si>
  <si>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</si>
  <si>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</si>
  <si>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</si>
  <si>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</si>
  <si>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</si>
  <si>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</si>
  <si>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</si>
  <si>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</si>
  <si>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</si>
  <si>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</si>
  <si>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</si>
  <si>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</si>
  <si>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</si>
  <si>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</si>
  <si>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</si>
  <si>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</si>
  <si>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</si>
  <si>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</si>
  <si>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</si>
  <si>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</si>
  <si>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</si>
  <si>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</si>
  <si>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</si>
  <si>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</si>
  <si>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</si>
  <si>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</si>
  <si>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</si>
  <si>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</si>
  <si>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</si>
  <si>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</si>
  <si>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</si>
  <si>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</si>
  <si>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</si>
  <si>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</si>
  <si>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</si>
  <si>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</si>
  <si>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</si>
  <si>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</si>
  <si>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</si>
  <si>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</si>
  <si>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</si>
  <si>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</si>
  <si>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</si>
  <si>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</si>
  <si>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</si>
  <si>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</si>
  <si>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</si>
  <si>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</si>
  <si>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</si>
  <si>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</si>
  <si>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</si>
  <si>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</si>
  <si>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</si>
  <si>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</si>
  <si>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</si>
  <si>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</si>
  <si>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</si>
  <si>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</si>
  <si>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</si>
  <si>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</si>
  <si>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</si>
  <si>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</si>
  <si>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</si>
  <si>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</si>
  <si>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</si>
  <si>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</si>
  <si>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</si>
  <si>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</si>
  <si>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</si>
  <si>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</si>
  <si>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</si>
  <si>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</si>
  <si>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</si>
  <si>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</si>
  <si>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</si>
  <si>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</si>
  <si>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</si>
  <si>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</si>
  <si>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</si>
  <si>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</si>
  <si>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</si>
  <si>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</si>
  <si>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</si>
  <si>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</si>
  <si>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</si>
  <si>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</si>
  <si>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</si>
  <si>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</si>
  <si>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</si>
  <si>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</si>
  <si>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</si>
  <si>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</si>
  <si>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</si>
  <si>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</si>
  <si>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</si>
  <si>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</si>
  <si>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</si>
  <si>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</si>
  <si>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</si>
  <si>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</si>
  <si>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</si>
  <si>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</si>
  <si>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</si>
  <si>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</si>
  <si>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</si>
  <si>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</si>
  <si>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</si>
  <si>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</si>
  <si>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</si>
  <si>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</si>
  <si>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</si>
  <si>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</si>
  <si>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</si>
  <si>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</si>
  <si>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</si>
  <si>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</si>
  <si>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</si>
  <si>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</si>
  <si>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</si>
  <si>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</si>
  <si>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</si>
  <si>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</si>
  <si>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</si>
  <si>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</si>
  <si>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</si>
  <si>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</si>
  <si>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</si>
  <si>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</si>
  <si>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</si>
  <si>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</si>
  <si>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</si>
  <si>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</si>
  <si>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</si>
  <si>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</si>
  <si>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</si>
  <si>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</si>
  <si>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</si>
  <si>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</si>
  <si>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</si>
  <si>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</si>
  <si>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</si>
  <si>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</si>
  <si>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</si>
  <si>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</si>
  <si>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</si>
  <si>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</si>
  <si>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</si>
  <si>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</si>
  <si>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</si>
  <si>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</si>
  <si>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</si>
  <si>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</si>
  <si>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</si>
  <si>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</si>
  <si>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</si>
  <si>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</si>
  <si>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</si>
  <si>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</si>
  <si>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</si>
  <si>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</si>
  <si>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</si>
  <si>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</si>
  <si>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</si>
  <si>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</si>
  <si>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</si>
  <si>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</si>
  <si>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</si>
  <si>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</si>
  <si>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</si>
  <si>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</si>
  <si>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</si>
  <si>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</si>
  <si>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</si>
  <si>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</si>
  <si>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</si>
  <si>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</si>
  <si>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</si>
  <si>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</si>
  <si>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</si>
  <si>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</si>
  <si>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</si>
  <si>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</si>
  <si>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</si>
  <si>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</si>
  <si>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</si>
  <si>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</si>
  <si>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</si>
  <si>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</si>
  <si>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</si>
  <si>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</si>
  <si>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</si>
  <si>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</si>
  <si>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</si>
  <si>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</si>
  <si>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</si>
  <si>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</si>
  <si>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</si>
  <si>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</si>
  <si>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</si>
  <si>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</si>
  <si>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</si>
  <si>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</si>
  <si>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</si>
  <si>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</si>
  <si>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</si>
  <si>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</si>
  <si>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</si>
  <si>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</si>
  <si>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</si>
  <si>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</si>
  <si>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</si>
  <si>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</si>
  <si>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</si>
  <si>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</si>
  <si>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</si>
  <si>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</si>
  <si>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</si>
  <si>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</si>
  <si>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</si>
  <si>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</si>
  <si>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</si>
  <si>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</si>
  <si>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</si>
  <si>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</si>
  <si>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</si>
  <si>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</si>
  <si>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</si>
  <si>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</si>
  <si>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</si>
  <si>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</si>
  <si>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</si>
  <si>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</si>
  <si>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</si>
  <si>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</si>
  <si>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</si>
  <si>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</si>
  <si>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</si>
  <si>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</si>
  <si>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</si>
  <si>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</si>
  <si>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</si>
  <si>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</si>
  <si>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</si>
  <si>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</si>
  <si>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</si>
  <si>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</si>
  <si>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</si>
  <si>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</si>
  <si>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</si>
  <si>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</si>
  <si>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</si>
  <si>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</si>
  <si>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</si>
  <si>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</si>
  <si>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</si>
  <si>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</si>
  <si>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</si>
  <si>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</si>
  <si>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</si>
  <si>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</si>
  <si>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</si>
  <si>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</si>
  <si>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</si>
  <si>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</si>
  <si>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</si>
  <si>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</si>
  <si>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</si>
  <si>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</si>
  <si>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</si>
  <si>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</si>
  <si>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</si>
  <si>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</si>
  <si>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</si>
  <si>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</si>
  <si>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</si>
  <si>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</si>
  <si>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</si>
  <si>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</si>
  <si>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</si>
  <si>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</si>
  <si>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</si>
  <si>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</si>
  <si>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</si>
  <si>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</si>
  <si>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</si>
  <si>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</si>
  <si>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</si>
  <si>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</si>
  <si>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</si>
  <si>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</si>
  <si>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</si>
  <si>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</si>
  <si>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</si>
  <si>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</si>
  <si>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</si>
  <si>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</si>
  <si>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</si>
  <si>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</si>
  <si>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</si>
  <si>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</si>
  <si>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</si>
  <si>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</si>
  <si>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</si>
  <si>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</si>
  <si>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</si>
  <si>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</si>
  <si>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</si>
  <si>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</si>
  <si>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</si>
  <si>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</si>
  <si>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</si>
  <si>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</si>
  <si>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</si>
  <si>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</si>
  <si>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</si>
  <si>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</si>
  <si>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</si>
  <si>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</si>
  <si>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</si>
  <si>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</si>
  <si>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</si>
  <si>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</si>
  <si>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</si>
  <si>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</si>
  <si>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</si>
  <si>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</si>
  <si>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</si>
  <si>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</si>
  <si>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</si>
  <si>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</si>
  <si>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</si>
  <si>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</si>
  <si>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</si>
  <si>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</si>
  <si>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</si>
  <si>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</si>
  <si>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</si>
  <si>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</si>
  <si>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</si>
  <si>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</si>
  <si>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</si>
  <si>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</si>
  <si>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</si>
  <si>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</si>
  <si>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</si>
  <si>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</si>
  <si>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</si>
  <si>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</si>
  <si>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</si>
  <si>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</si>
  <si>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</si>
  <si>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</si>
  <si>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</si>
  <si>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</si>
  <si>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</si>
  <si>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</si>
  <si>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</si>
  <si>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</si>
  <si>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</si>
  <si>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</si>
  <si>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</si>
  <si>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</si>
  <si>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</si>
  <si>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</si>
  <si>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</si>
  <si>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</si>
  <si>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</si>
  <si>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</si>
  <si>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</si>
  <si>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</si>
  <si>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</si>
  <si>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</si>
  <si>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</si>
  <si>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</si>
  <si>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</si>
  <si>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</si>
  <si>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</si>
  <si>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</si>
  <si>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</si>
  <si>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</si>
  <si>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</si>
  <si>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</si>
  <si>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</si>
  <si>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</si>
  <si>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</si>
  <si>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</si>
  <si>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</si>
  <si>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</si>
  <si>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</si>
  <si>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</si>
  <si>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</si>
  <si>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</si>
  <si>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</si>
  <si>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</si>
  <si>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</si>
  <si>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</si>
  <si>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</si>
  <si>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</si>
  <si>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</si>
  <si>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</si>
  <si>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</si>
  <si>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</si>
  <si>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</si>
  <si>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</si>
  <si>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</si>
  <si>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</si>
  <si>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</si>
  <si>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</si>
  <si>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</si>
  <si>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</si>
  <si>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</si>
  <si>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</si>
  <si>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</si>
  <si>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</si>
  <si>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</si>
  <si>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</si>
  <si>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</si>
  <si>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</si>
  <si>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</si>
  <si>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</si>
  <si>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</si>
  <si>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</si>
  <si>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</si>
  <si>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</si>
  <si>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</si>
  <si>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</si>
  <si>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</si>
  <si>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</si>
  <si>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</si>
  <si>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</si>
  <si>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</si>
  <si>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</si>
  <si>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</si>
  <si>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</si>
  <si>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</si>
  <si>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</si>
  <si>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</si>
  <si>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</si>
  <si>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</si>
  <si>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</si>
  <si>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</si>
  <si>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</si>
  <si>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</si>
  <si>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</si>
  <si>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</si>
  <si>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</si>
  <si>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</si>
  <si>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</si>
  <si>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</si>
  <si>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</si>
  <si>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</si>
  <si>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</si>
  <si>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</si>
  <si>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</si>
  <si>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</si>
  <si>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</si>
  <si>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</si>
  <si>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</si>
  <si>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</si>
  <si>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</si>
  <si>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</si>
  <si>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</si>
  <si>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</si>
  <si>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</si>
  <si>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</si>
  <si>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</si>
  <si>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</si>
  <si>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</si>
  <si>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</si>
  <si>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</si>
  <si>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</si>
  <si>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</si>
  <si>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</si>
  <si>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</si>
  <si>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</si>
  <si>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</si>
  <si>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</si>
  <si>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</si>
  <si>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</si>
  <si>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</si>
  <si>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</si>
  <si>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</si>
  <si>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</si>
  <si>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</si>
  <si>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</si>
  <si>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</si>
  <si>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</si>
  <si>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</si>
  <si>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</si>
  <si>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</si>
  <si>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</si>
  <si>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</si>
  <si>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</si>
  <si>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</si>
  <si>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</si>
  <si>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</si>
  <si>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</si>
  <si>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</si>
  <si>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</si>
  <si>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</si>
  <si>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</si>
  <si>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</si>
  <si>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</si>
  <si>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</si>
  <si>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</si>
  <si>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</si>
  <si>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</si>
  <si>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</si>
  <si>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</si>
  <si>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</si>
  <si>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</si>
  <si>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</si>
  <si>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</si>
  <si>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</si>
  <si>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</si>
  <si>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</si>
  <si>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</si>
  <si>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</si>
  <si>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</si>
  <si>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</si>
  <si>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</si>
  <si>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</si>
  <si>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</si>
  <si>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</si>
  <si>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</si>
  <si>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</si>
  <si>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</si>
  <si>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</si>
  <si>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</si>
  <si>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</si>
  <si>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</si>
  <si>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</si>
  <si>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</si>
  <si>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</si>
  <si>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</si>
  <si>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</si>
  <si>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</si>
  <si>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</si>
  <si>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</si>
  <si>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</si>
  <si>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</si>
  <si>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</si>
  <si>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</si>
  <si>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</si>
  <si>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</si>
  <si>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</si>
  <si>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</si>
  <si>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</si>
  <si>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</si>
  <si>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</si>
  <si>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</si>
  <si>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</si>
  <si>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</si>
  <si>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</si>
  <si>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</si>
  <si>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</si>
  <si>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</si>
  <si>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</si>
  <si>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</si>
  <si>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</si>
  <si>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</si>
  <si>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</si>
  <si>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</si>
  <si>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</si>
  <si>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</si>
  <si>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</si>
  <si>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</si>
  <si>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</si>
  <si>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</si>
  <si>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</si>
  <si>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</si>
  <si>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</si>
  <si>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</si>
  <si>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</si>
  <si>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</si>
  <si>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</si>
  <si>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</si>
  <si>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</si>
  <si>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</si>
  <si>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</si>
  <si>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</si>
  <si>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</si>
  <si>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</si>
  <si>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</si>
  <si>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</si>
  <si>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</si>
  <si>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</si>
  <si>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</si>
  <si>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</si>
  <si>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</si>
  <si>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</si>
  <si>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</si>
  <si>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</si>
  <si>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</si>
  <si>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</si>
  <si>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</si>
  <si>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</si>
  <si>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</si>
  <si>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</si>
  <si>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</si>
  <si>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</si>
  <si>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</si>
  <si>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</si>
  <si>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</si>
  <si>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</si>
  <si>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</si>
  <si>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</si>
  <si>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</si>
  <si>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</si>
  <si>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</si>
  <si>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</si>
  <si>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</si>
  <si>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</si>
  <si>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</si>
  <si>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</si>
  <si>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</si>
  <si>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</si>
  <si>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</si>
  <si>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</si>
  <si>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</si>
  <si>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</si>
  <si>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</si>
  <si>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</si>
  <si>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</si>
  <si>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</si>
  <si>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</si>
  <si>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</si>
  <si>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</si>
  <si>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</si>
  <si>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</si>
  <si>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</si>
  <si>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</si>
  <si>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</si>
  <si>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</si>
  <si>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</si>
  <si>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</si>
  <si>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</si>
  <si>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</si>
  <si>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</si>
  <si>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</si>
  <si>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</si>
  <si>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</si>
  <si>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</si>
  <si>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</si>
  <si>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</si>
  <si>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</si>
  <si>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</si>
  <si>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</si>
  <si>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</si>
  <si>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</si>
  <si>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</si>
  <si>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</si>
  <si>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</si>
  <si>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</si>
  <si>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</si>
  <si>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</si>
  <si>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</si>
  <si>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</si>
  <si>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</si>
  <si>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</si>
  <si>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</si>
  <si>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</si>
  <si>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</si>
  <si>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</si>
  <si>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</si>
  <si>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</si>
  <si>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</si>
  <si>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</si>
  <si>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</si>
  <si>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</si>
  <si>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</si>
  <si>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</si>
  <si>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</si>
  <si>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</si>
  <si>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</si>
  <si>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</si>
  <si>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</si>
  <si>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</si>
  <si>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</si>
  <si>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</si>
  <si>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</si>
  <si>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</si>
  <si>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</si>
  <si>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</si>
  <si>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</si>
  <si>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</si>
  <si>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</si>
  <si>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</si>
  <si>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</si>
  <si>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</si>
  <si>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</si>
  <si>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</si>
  <si>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</si>
  <si>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</si>
  <si>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</si>
  <si>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</si>
  <si>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</si>
  <si>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</si>
  <si>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</si>
  <si>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</si>
  <si>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</si>
  <si>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</si>
  <si>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</si>
  <si>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</si>
  <si>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</si>
  <si>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</si>
  <si>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</si>
  <si>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</si>
  <si>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</si>
  <si>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</si>
  <si>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</si>
  <si>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</si>
  <si>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</si>
  <si>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</si>
  <si>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</si>
  <si>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</si>
  <si>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</si>
  <si>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</si>
  <si>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</si>
  <si>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</si>
  <si>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</si>
  <si>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</si>
  <si>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</si>
  <si>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</si>
  <si>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</si>
  <si>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</si>
  <si>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</si>
  <si>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</si>
  <si>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</si>
  <si>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</si>
  <si>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</si>
  <si>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</si>
  <si>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</si>
  <si>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</si>
  <si>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</si>
  <si>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</si>
  <si>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</si>
  <si>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</si>
  <si>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</si>
  <si>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</si>
  <si>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</si>
  <si>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</si>
  <si>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</si>
  <si>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</si>
  <si>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</si>
  <si>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</si>
  <si>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</si>
  <si>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</si>
  <si>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</si>
  <si>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</si>
  <si>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</si>
  <si>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</si>
  <si>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</si>
  <si>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</si>
  <si>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</si>
  <si>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</si>
  <si>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</si>
  <si>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</si>
  <si>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</si>
  <si>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</si>
  <si>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</si>
  <si>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</si>
  <si>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</si>
  <si>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</si>
  <si>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</si>
  <si>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</si>
  <si>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</si>
  <si>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</si>
  <si>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</si>
  <si>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</si>
  <si>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</si>
  <si>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</si>
  <si>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</si>
  <si>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</si>
  <si>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</si>
  <si>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</si>
  <si>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</si>
  <si>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</si>
  <si>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</si>
  <si>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</si>
  <si>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</si>
  <si>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</si>
  <si>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</si>
  <si>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</si>
  <si>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</si>
  <si>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</si>
  <si>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</si>
  <si>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</si>
  <si>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</si>
  <si>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</si>
  <si>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</si>
  <si>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</si>
  <si>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</si>
  <si>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</si>
  <si>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</si>
  <si>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</si>
  <si>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</si>
  <si>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</si>
  <si>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</si>
  <si>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</si>
  <si>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</si>
  <si>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</si>
  <si>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</si>
  <si>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</si>
  <si>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</si>
  <si>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</si>
  <si>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</si>
  <si>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</si>
  <si>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</si>
  <si>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</si>
  <si>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</si>
  <si>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</si>
  <si>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</si>
  <si>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</si>
  <si>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</si>
  <si>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</si>
  <si>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</si>
  <si>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</si>
  <si>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</si>
  <si>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</si>
  <si>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</si>
  <si>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</si>
  <si>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</si>
  <si>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</si>
  <si>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</si>
  <si>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</si>
  <si>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</si>
  <si>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</si>
  <si>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</si>
  <si>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</si>
  <si>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</si>
  <si>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</si>
  <si>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</si>
  <si>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</si>
  <si>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</si>
  <si>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</si>
  <si>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</si>
  <si>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</si>
  <si>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</si>
  <si>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</si>
  <si>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</si>
  <si>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</si>
  <si>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</si>
  <si>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</si>
  <si>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</si>
  <si>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</si>
  <si>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</si>
  <si>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</si>
  <si>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</si>
  <si>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</si>
  <si>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</si>
  <si>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</si>
  <si>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</si>
  <si>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</si>
  <si>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</si>
  <si>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</si>
  <si>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</si>
  <si>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</si>
  <si>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</si>
  <si>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</si>
  <si>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</si>
  <si>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</si>
  <si>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</si>
  <si>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</si>
  <si>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</si>
  <si>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</si>
  <si>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</si>
  <si>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</si>
  <si>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</si>
  <si>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</si>
  <si>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</si>
  <si>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</si>
  <si>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</si>
  <si>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</si>
  <si>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</si>
  <si>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</si>
  <si>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</si>
  <si>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</si>
  <si>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</si>
  <si>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</si>
  <si>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</si>
  <si>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</si>
  <si>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</si>
  <si>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</si>
  <si>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</si>
  <si>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</si>
  <si>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</si>
  <si>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</si>
  <si>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</si>
  <si>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</si>
  <si>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</si>
  <si>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</si>
  <si>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</si>
  <si>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</si>
  <si>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</si>
  <si>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</si>
  <si>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</si>
  <si>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</si>
  <si>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</si>
  <si>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</si>
  <si>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</si>
  <si>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</si>
  <si>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</si>
  <si>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</si>
  <si>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</si>
  <si>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</si>
  <si>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</si>
  <si>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</si>
  <si>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</si>
  <si>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</si>
  <si>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</si>
  <si>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</si>
  <si>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</si>
  <si>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</si>
  <si>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</si>
  <si>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</si>
  <si>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</si>
  <si>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</si>
  <si>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</si>
  <si>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</si>
  <si>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PCM-20251024-00000827</t>
  </si>
  <si>
    <t>ETA 90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</si>
  <si>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</si>
  <si>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</si>
  <si>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</si>
  <si>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</si>
  <si>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</si>
  <si>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</si>
  <si>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</si>
  <si>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</si>
  <si>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</si>
  <si>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</si>
  <si>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</si>
  <si>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</si>
  <si>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</si>
  <si>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</si>
  <si>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</si>
  <si>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</si>
  <si>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</si>
  <si>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</si>
  <si>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</si>
  <si>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</si>
  <si>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</si>
  <si>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</si>
  <si>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</si>
  <si>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</si>
  <si>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</si>
  <si>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</si>
  <si>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</si>
  <si>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</si>
  <si>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</si>
  <si>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</si>
  <si>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</si>
  <si>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</si>
  <si>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</si>
  <si>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</si>
  <si>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</si>
  <si>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</si>
  <si>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</si>
  <si>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</si>
  <si>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</si>
  <si>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</si>
  <si>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</si>
  <si>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</si>
  <si>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</si>
  <si>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</si>
  <si>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</si>
  <si>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</si>
  <si>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</si>
  <si>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</si>
  <si>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</si>
  <si>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</si>
  <si>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</si>
  <si>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</si>
  <si>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</si>
  <si>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</si>
  <si>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</si>
  <si>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</si>
  <si>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</si>
  <si>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</si>
  <si>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</si>
  <si>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</si>
  <si>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</si>
  <si>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</si>
  <si>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</si>
  <si>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</si>
  <si>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</si>
  <si>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</si>
  <si>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</si>
  <si>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</si>
  <si>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</si>
  <si>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</si>
  <si>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</si>
  <si>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</si>
  <si>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</si>
  <si>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</si>
  <si>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</si>
  <si>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</si>
  <si>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</si>
  <si>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</si>
  <si>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</si>
  <si>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</si>
  <si>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</si>
  <si>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</si>
  <si>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</si>
  <si>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</si>
  <si>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</si>
  <si>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</si>
  <si>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</si>
  <si>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</si>
  <si>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</si>
  <si>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</si>
  <si>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</si>
  <si>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PCM-20251024-00000834</t>
  </si>
  <si>
    <t>ETA 35 mins</t>
  </si>
  <si>
    <t>No PCM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</si>
  <si>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</si>
  <si>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</si>
  <si>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</si>
  <si>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</si>
  <si>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</si>
  <si>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</si>
  <si>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</si>
  <si>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</si>
  <si>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PCM-20251024-00000787</t>
  </si>
  <si>
    <t xml:space="preserve">EM team need 30 min </t>
  </si>
  <si>
    <t>PCM-20251024-00000845</t>
  </si>
  <si>
    <t xml:space="preserve">ETA 30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</si>
</sst>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7" totalsRowShown="0" headerRowDxfId="157" dataDxfId="156" headerRowBorderDxfId="154" tableBorderDxfId="155" totalsRowBorderDxfId="153">
  <autoFilter ref="A1:CJ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8" totalsRowShown="0" headerRowDxfId="48" dataDxfId="47" headerRowBorderDxfId="45" tableBorderDxfId="46" totalsRowBorderDxfId="44">
  <autoFilter ref="A1:L2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1" totalsRowShown="0" headerRowDxfId="31" dataDxfId="30" headerRowBorderDxfId="28" tableBorderDxfId="29">
  <autoFilter ref="A1:L48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291.68282256944076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11.18783414351492</v>
      </c>
      <c r="H3" s="137">
        <v>45943.437442129631</v>
      </c>
      <c r="I3" s="135" t="str">
        <f>IFERROR(VLOOKUP(D3,DB!A:F,6,0),"")</f>
        <v>Generator-SG</v>
      </c>
      <c r="J3" s="135" t="str">
        <f>IFERROR(VLOOKUP(D3,DB!A:G,7,0),"")</f>
        <v>Vandalized</v>
      </c>
      <c r="K3" s="139" t="s">
        <v>39001</v>
      </c>
      <c r="L3" s="140" t="str">
        <f>IFERROR(VLOOKUP(D3,DB!A:I,9,0),"")</f>
        <v>Latis</v>
      </c>
    </row>
    <row r="4" spans="1:15" ht="15" customHeight="1">
      <c r="A4" s="134" t="s">
        <v>39002</v>
      </c>
      <c r="B4" s="135" t="str">
        <f>IFERROR(VLOOKUP(D4,DB!A:K,11,0),"")</f>
        <v>R1</v>
      </c>
      <c r="C4" s="135">
        <v>1</v>
      </c>
      <c r="D4" s="135" t="s">
        <v>17917</v>
      </c>
      <c r="E4" s="136" t="s">
        <v>38998</v>
      </c>
      <c r="F4" s="137">
        <v>45954.59847222222</v>
      </c>
      <c r="G4" s="138">
        <f ca="1">IFERROR(NOW()-F4,"")</f>
        <v>3.2776273146737367E-2</v>
      </c>
      <c r="H4" s="137">
        <v>45954.592916666668</v>
      </c>
      <c r="I4" s="135" t="str">
        <f>IFERROR(VLOOKUP(D4,DB!A:F,6,0),"")</f>
        <v>SCECO</v>
      </c>
      <c r="J4" s="135" t="str">
        <f>IFERROR(VLOOKUP(D4,DB!A:G,7,0),"")</f>
        <v>Dead</v>
      </c>
      <c r="K4" s="139" t="s">
        <v>39003</v>
      </c>
      <c r="L4" s="140" t="str">
        <f>IFERROR(VLOOKUP(D4,DB!A:I,9,0),"")</f>
        <v>Latis</v>
      </c>
    </row>
    <row r="5" spans="1:15" ht="15" customHeight="1">
      <c r="A5" s="134"/>
      <c r="B5" s="135" t="str">
        <f>IFERROR(VLOOKUP(D5,DB!A:K,11,0),"")</f>
        <v/>
      </c>
      <c r="C5" s="135"/>
      <c r="D5" s="135"/>
      <c r="E5" s="136"/>
      <c r="F5" s="137"/>
      <c r="G5" s="138">
        <f ca="1">IFERROR(NOW()-F5,"")</f>
        <v>45954.631248495367</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45954.631248495367</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45954.631248495367</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45954.631248495367</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45954.631248495367</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45954.631248495367</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45954.631248495367</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45954.631248495367</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45954.631248495367</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45954.631248495367</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45954.631248495367</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45954.631248495367</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45954.631248495367</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45954.631248495367</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45954.631248495367</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45954.631248495367</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45954.631248495367</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45954.631248495367</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45954.631248495367</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45954.631248495367</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45954.631248495367</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45954.631248495367</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45954.631248495367</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45954.631248495367</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45954.631248495367</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45954.631248495367</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45954.631248495367</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45954.631248495367</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45954.631248495367</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45954.631248495367</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45954.631248495367</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45954.631248495367</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45954.631248495367</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45954.631248495367</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45954.631248495367</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45954.631248495367</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45954.631248495367</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45954.631248495367</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45954.631248495367</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45954.631248495367</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45954.631248495367</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45954.631248495367</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45954.631248495367</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45954.631248495367</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45954.631248495367</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45954.631248495367</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45954.631248495367</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45954.631248495367</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45954.631248495367</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45954.631248495367</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45954.631248495367</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45954.631248495367</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45954.631248495367</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45954.631248495367</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45954.631248495367</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45954.631248495367</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45954.631248495367</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45954.631248495367</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45954.631248495367</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45954.631248495367</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45954.631248495367</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45954.631248495367</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B254DF02-3F56-4D03-81B7-0FEDC9DA40CC}"/>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7"/>
  <sheetViews>
    <sheetView workbookViewId="0">
      <selection activeCell="E9" sqref="E9"/>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129.63141053240543</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10.135473032401933</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45954.631248495367</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45954.631248495367</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45954.631248495367</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45954.631248495367</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45954.631248495367</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45954.631248495367</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45954.631248495367</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45954.631248495367</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45954.631248495367</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45954.631248495367</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45954.631248495367</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45954.631248495367</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45954.631248495367</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45954.631248495367</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45954.631248495367</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45954.631248495367</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45954.631248495367</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45954.631248495367</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45954.631248495367</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45954.631248495367</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45954.631248495367</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45954.631248495367</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45954.631248495367</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sheetData>
  <dataValidations count="2">
    <dataValidation allowBlank="1" showInputMessage="1" showErrorMessage="1" sqref="E1" xr:uid="{4D935161-CDD3-4592-B877-3FB59C99E142}"/>
    <dataValidation type="list" allowBlank="1" showInputMessage="1" showErrorMessage="1" sqref="E3:E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45954.631248495367</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45954.631248495367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45954.631248495367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45954.631248495367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45954.631248495367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45954.631248495367</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45954.631248495367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45954.631248495367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45954.631248495367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45954.631248495367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45954.631248495367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45954.631248495367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45954.631248495367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45954.631248495367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45954.631248495367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45954.631248495367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45954.631248495367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45954.631248495367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45954.631248495367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45954.631248495367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45954.631248495367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45954.631248495367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45954.631248495367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45954.631248495367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45954.631248495367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45954.631248495367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45954.631248495367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45954.631248495367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45954.631248495367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45954.631248495367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45954.631248495367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45954.631248495367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45954.631248495367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45954.631248495367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45954.631248495367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45954.631248495367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45954.631248495367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45954.631248495367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45954.631248495367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45954.631248495367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45954.631248495367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45954.631248495367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45954.631248495367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45954.631248495367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45954.631248495367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45954.631248495367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45954.631248495367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45954.631248495367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45954.631248495367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45954.631248495367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45954.631248495367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45954.631248495367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45954.631248495367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45954.631248495367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45954.631248495367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45954.631248495367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45954.631248495367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45954.631248495367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45954.631248495367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45954.631248495367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45954.631248495367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45954.631248495367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45954.631248495367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45954.631248495367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45954.631248495367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45954.631248495367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45954.631248495367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45954.631248495367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45954.631248495367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45954.631248495367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45954.631248495367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45954.631248495367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45954.631248495367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45954.631248495367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45954.631248495367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45954.631248495367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45954.631248495367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45954.631248495367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45954.631248495367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45954.631248495367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45954.631248495367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45954.631248495367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45954.631248495367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45954.631248495367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45954.631248495367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45954.631248495367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45954.631248495367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45954.631248495367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45954.631248495367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45954.631248495367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45954.631248495367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45954.631248495367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45954.631248495367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45954.631248495367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45954.631248495367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45954.631248495367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45954.631248495367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45954.631248495367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45954.631248495367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45954.631248495367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45954.631248495367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45954.631248495367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45954.631248495367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45954.631248495367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45954.631248495367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45954.631248495367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45954.631248495367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45954.631248495367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45954.631248495367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45954.631248495367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45954.631248495367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45954.631248495367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45954.631248495367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45954.631248495367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45954.631248495367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45954.631248495367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45954.631248495367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45954.631248495367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45954.631248495367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45954.631248495367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45954.631248495367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45954.631248495367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45954.631248495367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45954.631248495367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45954.631248495367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45954.631248495367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45954.631248495367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45954.631248495367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45954.631248495367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45954.631248495367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45954.631248495367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45954.631248495367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45954.631248495367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45954.631248495367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45954.631248495367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45954.631248495367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45954.631248495367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45954.631248495367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45954.631248495367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45954.631248495367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45954.631248495367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45954.631248495367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45954.631248495367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45954.631248495367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45954.631248495367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45954.631248495367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45954.631248495367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45954.631248495367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45954.631248495367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45954.631248495367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45954.631248495367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45954.631248611113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45954.631248611113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45954.631248611113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45954.631248611113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45954.631248611113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45954.631248611113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45954.631248611113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45954.631248611113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45954.631248611113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45954.631248611113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45954.631248611113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45954.631248611113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45954.631248611113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45954.631248611113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45954.631248611113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45954.631248611113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45954.631248611113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45954.631248611113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45954.631248611113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45954.631248611113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45954.631248611113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45954.631248611113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45954.631248611113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45954.631248611113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45954.631248611113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45954.631248611113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45954.631248611113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45954.631248611113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45954.631248611113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45954.631248611113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45954.631248611113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45954.631248611113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45954.631248611113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45954.631248611113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45954.631248611113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45954.631248611113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45954.631248611113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45954.631248611113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45954.631248611113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45954.631248611113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45954.631248611113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45954.631248611113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45954.631248611113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45954.631248611113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45954.631248611113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45954.631248611113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45954.631248611113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45954.631248611113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45954.631248611113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45954.631248611113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45954.631248611113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45954.631248611113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45954.631248611113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45954.631248611113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45954.631248611113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45954.631248611113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45954.631248611113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45954.631248611113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45954.631248611113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45954.631248611113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45954.631248611113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45954.631248611113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45954.631248611113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45954.631248611113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45954.631248611113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45954.631248611113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45954.631248611113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45954.631248611113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45954.631248611113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45954.631248611113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45954.631248611113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45954.631248611113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45954.631248611113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45954.631248611113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45954.631248611113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45954.631248611113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45954.631248611113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45954.631248611113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45954.631248611113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45954.631248611113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45954.631248611113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45954.631248611113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45954.631248611113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45954.631248611113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45954.631248611113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45954.631248611113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45954.631248611113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45954.631248611113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45954.631248611113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45954.631248611113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45954.631248611113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45954.631248611113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45954.631248611113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45954.631248611113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45954.631248611113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45954.631248611113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45954.631248611113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45954.631248611113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45954.631248611113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45954.631248611113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45954.631248611113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45954.631248611113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45954.631248611113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45954.631248611113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45954.631248611113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45954.631248611113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45954.631248611113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45954.631248611113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45954.631248611113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45954.631248611113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45954.631248611113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45954.631248611113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45954.631248611113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45954.631248611113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45954.631248611113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45954.631248611113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45954.631248611113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45954.631248611113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45954.631248611113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45954.631248611113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45954.631248611113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45954.631248611113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45954.631248611113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45954.631248611113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45954.631248611113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45954.631248611113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45954.631248611113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45954.631248611113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45954.631248611113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45954.631248611113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45954.631248611113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45954.631248611113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45954.631248611113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45954.631248611113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45954.631248611113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45954.631248611113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45954.631248611113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45954.631248611113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45954.631248611113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45954.631248611113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45954.631248611113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45954.631248611113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45954.631248611113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45954.631248611113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45954.631248611113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45954.631248611113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45954.631248611113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45954.631248611113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45954.631248611113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45954.631248611113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45954.631248611113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45954.631248611113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45954.631248611113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45954.631248611113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45954.631248611113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45954.631248611113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45954.631248611113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45954.631248611113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45954.631248611113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45954.631248611113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45954.631248611113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45954.631248611113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45954.631248611113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45954.631248611113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45954.631248611113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45954.631248611113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45954.631248611113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45954.631248611113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45954.631248611113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45954.631248611113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45954.631248611113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45954.631248611113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45954.631248611113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45954.631248611113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45954.631248611113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45954.631248611113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45954.631248611113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45954.631248611113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45954.631248611113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45954.631248611113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45954.631248611113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45954.631248611113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45954.631248611113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45954.631248611113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45954.631248611113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45954.631248611113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45954.631248611113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45954.631248611113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45954.631248611113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45954.631248611113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45954.631248611113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45954.631248611113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45954.631248611113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45954.631248611113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45954.631248611113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45954.631248611113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45954.631248611113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45954.631248611113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45954.631248611113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45954.631248611113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45954.631248611113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45954.631248611113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45954.631248611113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45954.631248611113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45954.631248611113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45954.631248611113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45954.631248611113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45954.631248611113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45954.631248611113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45954.631248611113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45954.631248611113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45954.631248611113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45954.631248611113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45954.631248611113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45954.631248611113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45954.631248611113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45954.631248611113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45954.631248611113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45954.631248611113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45954.631248611113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45954.631248611113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45954.631248611113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45954.631248611113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45954.631248611113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45954.631248611113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45954.631248611113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45954.631248611113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45954.631248611113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45954.631248611113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45954.631248611113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45954.631248611113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45954.631248611113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45954.631248611113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45954.631248611113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45954.631248611113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45954.631248611113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45954.631248611113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45954.631248611113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45954.631248611113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45954.631248611113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45954.631248611113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45954.631248611113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45954.631248611113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45954.631248611113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45954.631248611113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45954.631248611113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45954.631248611113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45954.631248611113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45954.631248611113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45954.631248611113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45954.631248611113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45954.631248611113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45954.631248611113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45954.631248611113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45954.631248611113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45954.631248611113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45954.631248611113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45954.631248611113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45954.631248611113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45954.631248611113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45954.631248611113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45954.631248611113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45954.631248611113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45954.631248611113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45954.631248611113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45954.631248611113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45954.631248611113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45954.631248611113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45954.631248611113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45954.631248611113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45954.631248611113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45954.631248611113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45954.631248611113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45954.631248611113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45954.631248611113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45954.631248611113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45954.631248611113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45954.631248611113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45954.631248611113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45954.631248611113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45954.631248611113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45954.631248611113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45954.631248611113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45954.631248611113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45954.631248611113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45954.631248611113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45954.631248611113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45954.631248611113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45954.631248611113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45954.631248611113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45954.631248611113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45954.631248611113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45954.631248611113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45954.631248611113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45954.631248611113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45954.631248611113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45954.631248611113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45954.631248611113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45954.631248611113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45954.631248611113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45954.631248611113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45954.631248611113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45954.631248611113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45954.631248611113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45954.631248611113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45954.631248611113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45954.631248611113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45954.631248611113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45954.631248611113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45954.631248611113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45954.631248611113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45954.631248611113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45954.631248611113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45954.631248611113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45954.631248611113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45954.631248611113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45954.631248611113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45954.631248611113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45954.631248611113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45954.631248611113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45954.631248611113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45954.631248611113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45954.631248611113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45954.631248611113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45954.631248611113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45954.631248611113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45954.631248611113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45954.631248611113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45954.631248611113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45954.631248611113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45954.631248611113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45954.631248611113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45954.631248611113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45954.631248611113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45954.631248611113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45954.631248611113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45954.631248611113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45954.631248611113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45954.631248611113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45954.631248611113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45954.631248611113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45954.631248611113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45954.631248611113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45954.631248611113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45954.631248611113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45954.631248611113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45954.631248611113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45954.631248611113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45954.631248611113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45954.631248611113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45954.631248611113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45954.631248611113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45954.631248611113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45954.631248611113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45954.631248611113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45954.631248611113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45954.631248611113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45954.631248611113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45954.631248611113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45954.631248611113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45954.631248611113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45954.631248611113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45954.631248611113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45954.631248611113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45954.631248611113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45954.631248611113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45954.631248611113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45954.631248611113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45954.631248611113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45954.631248611113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45954.631248611113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45954.631248611113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45954.631248611113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45954.631248611113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45954.631248611113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45954.631248611113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45954.631248611113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45954.631248611113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45954.631248611113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45954.631248611113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45954.631248611113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45954.631248611113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45954.631248611113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45954.631248611113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45954.631248611113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45954.631248611113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45954.631248611113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45954.631248611113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45954.631248611113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45954.631248611113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45954.631248611113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45954.631248611113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45954.631248611113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45954.631248611113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45954.631248611113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45954.631248611113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45954.631248611113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45954.631248611113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45954.631248611113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45954.631248611113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45954.631248611113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45954.631248611113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45954.631248611113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45954.631248611113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45954.631248611113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45954.631248611113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45954.631248611113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45954.631248611113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45954.631248611113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45954.631248611113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45954.631248611113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45954.631248611113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45954.631248611113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45954.631248611113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45954.631248611113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45954.631248611113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45954.631248611113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45954.631248611113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45954.631248611113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45954.631248611113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45954.631248611113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45954.631248611113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45954.631248611113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45954.631248611113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45954.631248611113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45954.631248611113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45954.631248611113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45954.631248611113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45954.631248611113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45954.631248611113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45954.631248611113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45954.631248611113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45954.631248611113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45954.631248611113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45954.631248611113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45954.631248611113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45954.631248611113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45954.631248611113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45954.631248611113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45954.631248611113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45954.631248611113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45954.631248611113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45954.631248611113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45954.631248611113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45954.631248611113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45954.631248611113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45954.631248611113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45954.631248611113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45954.631248611113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45954.631248611113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45954.631248611113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45954.631248611113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45954.631248611113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45954.631248611113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45954.631248611113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45954.631248611113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45954.631248611113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45954.631248611113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45954.631248611113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45954.631248611113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45954.631248611113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45954.631248611113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45954.631248611113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45954.631248611113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45954.631248611113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45954.631248611113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45954.631248611113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45954.631248611113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45954.631248611113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45954.631248611113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45954.631248611113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45954.631248611113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45954.631248611113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45954.631248611113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45954.631248611113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45954.631248611113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45954.631248611113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45954.631248611113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45954.631248611113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45954.631248611113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45954.631248611113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45954.631248611113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45954.631248611113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45954.631248611113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45954.631248611113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45954.631248611113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45954.631248611113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45954.631248611113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45954.631248611113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45954.631248611113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45954.631248611113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45954.631248611113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45954.631248611113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45954.631248611113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45954.631248611113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45954.631248611113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45954.631248611113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45954.631248611113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45954.631248611113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45954.631248611113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45954.631248611113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45954.631248611113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45954.631248611113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45954.631248611113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45954.631248611113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45954.631248611113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45954.631248611113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45954.631248611113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45954.631248611113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45954.631248611113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45954.631248611113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45954.631248611113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45954.631248611113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45954.631248611113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45954.631248611113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45954.631248611113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45954.631248611113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45954.631248611113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45954.631248611113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45954.631248611113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45954.631248611113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45954.631248611113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45954.631248611113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45954.631248611113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45954.631248611113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45954.631248611113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45954.631248611113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45954.631248611113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45954.631248611113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45954.631248611113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45954.631248611113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45954.631248611113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45954.631248611113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45954.631248611113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45954.631248611113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45954.631248611113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45954.631248611113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45954.631248611113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45954.631248611113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45954.631248611113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45954.631248611113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45954.631248611113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45954.631248611113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45954.631248611113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45954.631248611113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45954.631248611113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45954.631248611113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45954.631248611113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45954.631248611113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45954.631248611113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45954.631248611113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45954.631248611113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45954.631248611113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45954.631248611113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45954.631248611113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45954.631248611113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45954.631248611113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45954.631248611113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45954.631248611113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45954.631248611113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45954.631248611113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45954.631248611113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45954.631248611113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45954.631248611113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45954.631248611113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45954.631248611113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45954.631248611113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45954.631248611113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45954.631248611113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45954.631248611113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45954.631248611113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45954.631248611113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45954.631248611113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45954.631248611113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45954.631248611113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45954.631248611113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45954.631248611113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45954.631248611113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45954.631248611113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45954.631248611113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45954.631248611113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45954.631248611113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45954.631248611113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45954.631248611113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45954.631248611113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45954.631248611113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45954.631248611113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45954.631248611113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45954.631248611113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45954.631248611113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45954.631248611113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45954.631248611113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45954.631248611113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45954.631248611113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45954.631248611113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45954.631248611113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45954.631248611113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45954.631248611113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45954.631248611113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45954.631248611113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45954.631248611113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45954.631248611113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45954.631248611113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45954.631248611113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45954.631248611113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45954.631248611113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45954.631248611113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45954.631248611113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45954.631248611113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45954.631248611113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45954.631248611113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45954.631248611113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45954.631248611113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45954.631248611113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45954.631248611113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45954.631248611113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45954.631248611113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45954.631248611113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45954.631248611113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45954.631248611113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45954.631248611113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45954.631248611113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45954.631248611113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45954.631248611113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45954.631248611113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45954.631248611113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45954.631248611113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45954.631248611113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45954.631248611113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45954.631248611113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45954.631248611113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45954.631248611113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45954.631248611113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45954.631248611113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45954.631248611113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45954.631248611113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45954.631248611113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45954.631248611113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45954.631248611113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45954.631248611113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45954.631248611113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45954.631248611113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45954.631248611113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45954.631248611113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45954.631248611113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45954.631248611113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45954.631248611113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45954.631248611113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45954.631248611113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45954.631248611113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45954.631248611113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45954.631248611113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45954.631248611113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45954.631248611113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45954.631248611113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45954.631248611113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45954.631248611113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45954.631248611113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45954.631248611113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45954.631248611113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45954.631248611113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45954.631248611113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45954.631248611113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45954.631248611113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45954.631248611113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45954.631248611113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45954.631248611113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45954.631248611113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45954.631248611113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45954.631248611113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45954.631248611113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45954.631248611113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45954.631248611113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45954.631248611113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45954.631248611113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45954.631248611113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45954.631248611113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45954.631248611113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45954.631248611113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45954.631248611113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45954.631248611113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45954.631248611113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45954.631248611113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45954.631248611113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45954.631248611113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45954.631248611113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45954.631248611113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45954.631248611113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45954.631248611113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45954.631248611113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45954.631248611113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45954.631248611113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45954.631248611113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45954.631248611113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45954.631248611113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45954.631248611113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45954.631248611113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45954.631248611113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45954.631248611113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45954.631248611113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45954.631248611113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45954.631248611113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45954.631248611113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45954.631248611113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45954.631248611113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45954.631248611113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45954.631248611113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45954.631248611113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45954.631248611113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45954.631248611113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45954.631248611113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45954.631248611113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45954.631248611113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45954.631248611113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45954.631248611113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45954.631248611113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45954.631248611113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45954.631248611113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45954.631248611113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45954.631248611113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45954.631248611113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45954.631248611113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45954.631248611113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45954.631248611113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45954.631248611113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45954.631248611113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45954.631248611113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45954.631248611113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45954.631248611113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45954.631248611113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45954.631248611113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45954.631248611113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45954.631248611113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45954.631248611113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45954.631248611113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45954.631248611113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45954.631248611113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45954.631248611113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45954.631248611113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45954.631248611113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45954.631248611113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45954.631248611113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45954.631248611113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45954.631248611113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45954.631248611113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45954.631248611113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45954.631248611113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45954.631248611113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45954.631248611113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45954.631248611113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45954.631248611113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45954.631248611113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45954.631248611113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45954.631248611113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45954.631248611113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45954.631248611113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45954.631248611113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45954.631248611113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45954.631248611113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45954.631248611113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45954.631248611113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45954.631248611113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45954.631248611113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45954.631248611113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45954.631248611113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45954.631248611113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45954.631248611113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45954.631248611113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45954.631248611113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45954.631248611113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45954.631248611113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45954.631248611113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45954.631248611113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45954.631248611113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45954.631248611113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45954.631248611113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45954.631248611113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45954.631248611113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45954.631248611113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45954.631248611113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45954.631248611113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45954.631248611113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45954.631248611113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45954.631248611113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45954.631248611113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45954.631248611113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45954.631248611113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45954.631248611113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45954.631248611113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45954.631248611113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45954.631248611113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45954.631248611113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45954.631248611113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45954.631248611113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45954.631248611113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45954.631248611113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45954.631248611113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45954.631248611113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45954.631248611113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45954.631248611113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45954.631248611113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45954.631248611113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45954.631248611113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45954.631248611113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45954.631248611113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45954.631248611113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45954.631248611113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45954.631248611113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45954.631248611113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45954.631248611113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45954.631248611113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45954.631248611113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45954.631248611113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45954.631248611113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45954.631248611113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45954.631248611113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45954.631248611113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45954.631248611113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45954.631248611113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45954.631248611113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45954.631248611113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45954.631248611113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45954.631248611113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45954.631248611113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45954.631248611113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45954.631248611113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45954.631248611113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45954.631248611113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45954.631248611113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45954.631248611113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45954.631248611113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45954.631248611113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45954.631248611113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45954.631248611113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45954.631248611113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45954.631248611113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45954.631248611113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45954.631248611113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45954.631248611113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45954.631248611113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45954.631248611113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45954.631248611113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45954.631248611113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45954.631248611113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45954.631248611113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45954.631248611113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45954.631248611113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45954.631248611113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45954.631248611113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45954.631248611113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45954.631248611113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45954.631248611113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45954.631248611113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45954.631248611113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45954.631248611113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45954.631248611113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45954.631248611113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45954.631248611113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45954.631248611113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45954.631248611113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45954.631248611113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45954.631248611113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45954.631248611113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45954.631248611113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45954.631248611113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45954.631248611113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45954.631248611113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45954.631248611113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45954.631248611113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45954.631248611113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45954.631248611113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45954.631248611113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45954.631248611113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45954.631248611113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45954.631248611113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45954.631248611113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45954.631248611113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45954.631248611113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45954.631248611113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45954.631248611113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45954.631248611113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45954.631248611113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45954.631248611113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45954.631248611113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45954.631248611113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45954.631248611113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45954.631248611113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45954.631248611113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45954.631248611113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45954.631248611113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45954.631248611113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45954.631248611113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45954.631248611113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45954.631248611113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45954.631248611113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45954.631248611113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45954.631248611113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45954.631248611113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45954.631248611113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45954.631248611113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45954.631248611113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45954.631248611113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45954.631248611113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45954.631248611113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45954.631248611113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45954.631248611113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45954.631248611113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45954.631248611113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45954.631248611113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45954.631248611113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45954.631248611113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45954.631248611113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45954.631248611113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45954.631248611113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45954.631248611113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45954.631248611113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45954.631248611113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45954.631248611113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45954.631248611113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45954.631248611113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45954.631248611113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45954.631248611113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45954.631248611113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45954.631248611113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45954.631248611113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45954.631248611113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45954.631248611113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45954.631248611113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45954.631248611113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45954.631248611113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45954.631248611113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45954.631248611113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45954.631248611113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45954.631248611113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45954.631248611113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45954.631248611113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45954.631248611113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45954.631248611113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45954.631248611113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45954.631248611113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45954.631248611113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45954.631248611113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45954.631248611113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45954.631248611113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45954.631248611113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45954.631248611113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45954.631248611113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45954.631248611113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45954.631248611113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45954.631248611113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45954.631248611113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45954.631248611113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45954.631248611113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45954.631248611113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45954.631248611113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45954.631248611113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45954.631248611113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45954.631248611113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45954.631248611113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45954.631248611113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45954.631248611113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45954.631248611113</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45954.631248611113</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45954.631248611113</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45954.631248611113</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45954.631248611113</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45954.631248611113</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45954.631248611113</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45954.631248611113</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45954.631248611113</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45954.631248611113</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45954.631248611113</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8"/>
  <sheetViews>
    <sheetView tabSelected="1" workbookViewId="0">
      <selection activeCell="H6" sqref="H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251.1505309027707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0.99652627314208075</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0.81110960647492902</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2</v>
      </c>
      <c r="D5" s="122" t="s">
        <v>34352</v>
      </c>
      <c r="E5" s="123" t="s">
        <v>38998</v>
      </c>
      <c r="F5" s="124">
        <v>45954.603831018518</v>
      </c>
      <c r="G5" s="125">
        <f ca="1">IFERROR(NOW()-F5,"")</f>
        <v>2.7417476849223021E-2</v>
      </c>
      <c r="H5" s="124">
        <v>45954.586469907408</v>
      </c>
      <c r="I5" s="120" t="str">
        <f>IFERROR(VLOOKUP(D5,DB!A:F,6,0),"")</f>
        <v>SCECO</v>
      </c>
      <c r="J5" s="120" t="str">
        <f>IFERROR(VLOOKUP(D5,DB!A:G,7,0),"")</f>
        <v>Vandalized</v>
      </c>
      <c r="K5" s="126" t="s">
        <v>39096</v>
      </c>
      <c r="L5" s="122" t="str">
        <f>IFERROR(VLOOKUP(D5,DB!A:I,9,0),"")</f>
        <v>Latis</v>
      </c>
    </row>
    <row r="6" spans="1:16" ht="15" customHeight="1">
      <c r="A6" s="120" t="s">
        <v>39097</v>
      </c>
      <c r="B6" s="120" t="str">
        <f>IFERROR(VLOOKUP(D6,DB!A:K,11,0),"")</f>
        <v>R4</v>
      </c>
      <c r="C6" s="121">
        <v>1</v>
      </c>
      <c r="D6" s="122" t="s">
        <v>37641</v>
      </c>
      <c r="E6" s="123"/>
      <c r="F6" s="124"/>
      <c r="G6" s="125">
        <f ca="1">IFERROR(NOW()-F6,"")</f>
        <v>45954.631248495367</v>
      </c>
      <c r="H6" s="124"/>
      <c r="I6" s="120" t="str">
        <f>IFERROR(VLOOKUP(D6,DB!A:F,6,0),"")</f>
        <v>SCECO</v>
      </c>
      <c r="J6" s="120" t="str">
        <f>IFERROR(VLOOKUP(D6,DB!A:G,7,0),"")</f>
        <v>Dead</v>
      </c>
      <c r="K6" s="126"/>
      <c r="L6" s="122" t="str">
        <f>IFERROR(VLOOKUP(D6,DB!A:I,9,0),"")</f>
        <v>Latis</v>
      </c>
    </row>
    <row r="7" spans="1:16" ht="15" customHeight="1">
      <c r="A7" s="120"/>
      <c r="B7" s="120" t="str">
        <f>IFERROR(VLOOKUP(D8,DB!A:K,11,0),"")</f>
        <v/>
      </c>
      <c r="C7" s="121"/>
      <c r="D7"/>
      <c r="E7" s="123"/>
      <c r="F7" s="124"/>
      <c r="G7" s="125">
        <f ca="1">IFERROR(NOW()-F7,"")</f>
        <v>45954.631248495367</v>
      </c>
      <c r="H7" s="124"/>
      <c r="I7" s="120" t="str">
        <f>IFERROR(VLOOKUP(D8,DB!A:F,6,0),"")</f>
        <v/>
      </c>
      <c r="J7" s="120" t="str">
        <f>IFERROR(VLOOKUP(D8,DB!A:G,7,0),"")</f>
        <v/>
      </c>
      <c r="K7" s="126"/>
      <c r="L7" s="122" t="str">
        <f>IFERROR(VLOOKUP(D8,DB!A:I,9,0),"")</f>
        <v/>
      </c>
    </row>
    <row r="8" spans="1:16" ht="15" customHeight="1">
      <c r="A8" s="120"/>
      <c r="B8" s="120" t="str">
        <f>IFERROR(VLOOKUP(#REF!,DB!A:K,11,0),"")</f>
        <v/>
      </c>
      <c r="C8" s="121"/>
      <c r="D8" s="122"/>
      <c r="E8" s="123"/>
      <c r="F8" s="124"/>
      <c r="G8" s="125">
        <f ca="1">IFERROR(NOW()-F8,"")</f>
        <v>45954.631248495367</v>
      </c>
      <c r="H8" s="124"/>
      <c r="I8" s="120" t="str">
        <f>IFERROR(VLOOKUP(#REF!,DB!A:F,6,0),"")</f>
        <v/>
      </c>
      <c r="J8" s="120" t="str">
        <f>IFERROR(VLOOKUP(#REF!,DB!A:G,7,0),"")</f>
        <v/>
      </c>
      <c r="K8" s="126"/>
      <c r="L8" s="122" t="str">
        <f>IFERROR(VLOOKUP(#REF!,DB!A:I,9,0),"")</f>
        <v/>
      </c>
    </row>
    <row r="9" spans="1:16" ht="15" customHeight="1">
      <c r="A9" s="120"/>
      <c r="B9" s="120" t="str">
        <f>IFERROR(VLOOKUP(D9,DB!A:K,11,0),"")</f>
        <v/>
      </c>
      <c r="C9" s="121"/>
      <c r="D9" s="122"/>
      <c r="E9" s="123"/>
      <c r="F9" s="124"/>
      <c r="G9" s="125">
        <f ca="1">IFERROR(NOW()-F9,"")</f>
        <v>45954.631248495367</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45954.631248495367</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45954.631248495367</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94"/>
      <c r="E12" s="123"/>
      <c r="F12" s="124"/>
      <c r="G12" s="125">
        <f ca="1">IFERROR(NOW()-F12,"")</f>
        <v>45954.631248495367</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45954.631248495367</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45954.631248495367</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45954.631248495367</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45954.631248495367</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45954.631248495367</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45954.631248495367</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45954.631248495367</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45954.631248495367</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45954.631248495367</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45954.631248495367</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62"/>
      <c r="E23" s="123"/>
      <c r="F23" s="124"/>
      <c r="G23" s="125">
        <f ca="1">IFERROR(NOW()-F23,"")</f>
        <v>45954.631248495367</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45954.631248495367</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45954.631248495367</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45954.631248495367</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45954.631248495367</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45954.631248495367</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45954.631248495367</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45954.631248495367</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45954.631248495367</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45954.631248495367</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45954.631248495367</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45954.631248495367</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45954.631248495367</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45954.631248495367</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45954.631248495367</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45954.631248495367</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45954.631248495367</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45954.631248495367</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45954.631248495367</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45954.631248495367</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45954.631248495367</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45954.631248495367</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45954.631248495367</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45954.631248495367</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45954.631248495367</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45954.631248495367</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45954.631248495367</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45954.631248495367</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45954.631248495367</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45954.631248495367</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45954.631248495367</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45954.631248495367</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45954.631248495367</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45954.631248495367</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45954.631248495367</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45954.631248495367</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45954.631248495367</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45954.631248495367</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45954.631248495367</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45954.631248495367</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45954.631248495367</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45954.631248495367</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45954.631248495367</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45954.631248495367</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45954.631248495367</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45954.631248495367</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45954.631248495367</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45954.631248495367</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45954.631248495367</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45954.631248495367</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45954.631248495367</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45954.631248495367</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45954.631248495367</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45954.631248495367</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45954.631248495367</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45954.631248495367</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45954.631248495367</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45954.631248495367</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45954.631248495367</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45954.631248495367</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45954.631248495367</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45954.631248495367</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45954.631248495367</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45954.631248495367</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45954.631248495367</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45954.631248495367</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45954.631248495367</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45954.631248495367</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45954.631248495367</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45954.631248495367</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45954.631248495367</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45954.631248495367</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45954.631248495367</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45954.631248495367</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45954.631248495367</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45954.631248495367</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45954.631248495367</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45954.631248495367</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45954.631248495367</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45954.631248495367</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45954.631248495367</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45954.631248495367</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45954.631248495367</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45954.631248495367</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45954.631248495367</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45954.631248495367</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45954.631248495367</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45954.631248495367</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45954.631248495367</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45954.631248495367</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45954.631248495367</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45954.631248495367</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45954.631248495367</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45954.631248495367</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45954.631248495367</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45954.631248495367</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45954.631248495367</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45954.631248495367</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45954.631248495367</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45954.631248495367</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45954.631248495367</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45954.631248495367</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45954.631248495367</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45954.631248495367</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45954.631248495367</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45954.631248495367</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45954.631248495367</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45954.631248495367</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45954.631248495367</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45954.631248495367</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45954.631248495367</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45954.631248495367</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45954.631248495367</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45954.631248495367</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45954.631248495367</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45954.631248495367</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45954.631248495367</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45954.631248495367</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45954.631248495367</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45954.631248495367</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45954.631248495367</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45954.631248495367</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45954.631248495367</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45954.631248495367</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45954.631248495367</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45954.631248495367</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45954.631248495367</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45954.631248495367</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45954.631248495367</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45954.631248495367</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45954.631248495367</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45954.631248495367</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45954.631248495367</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45954.631248495367</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45954.631248495367</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45954.631248495367</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45954.631248495367</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45954.631248495367</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45954.631248495367</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45954.631248495367</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45954.631248495367</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45954.631248495367</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45954.631248495367</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45954.631248495367</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45954.631248495367</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45954.631248495367</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45954.631248495367</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45954.631248495367</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45954.631248495367</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45954.631248495367</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45954.631248495367</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45954.631248495367</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45954.631248495367</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45954.631248495367</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45954.631248495367</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45954.631248495367</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45954.631248495367</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45954.631248495367</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45954.631248495367</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45954.631248495367</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45954.631248495367</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45954.631248495367</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45954.631248495367</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45954.631248495367</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45954.631248495367</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45954.631248495367</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45954.631248495367</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45954.631248495367</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45954.631248495367</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45954.631248495367</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45954.631248495367</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45954.631248495367</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45954.631248495367</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45954.631248495367</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45954.631248495367</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45954.631248495367</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45954.631248495367</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45954.631248495367</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45954.631248495367</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45954.631248495367</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45954.631248495367</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45954.631248495367</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45954.631248495367</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45954.631248495367</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45954.631248495367</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45954.631248495367</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45954.631248495367</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45954.631248495367</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45954.631248495367</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45954.631248495367</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45954.631248495367</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45954.631248495367</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45954.631248495367</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45954.631248495367</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45954.631248495367</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45954.631248495367</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45954.631248495367</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45954.631248495367</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45954.631248495367</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45954.631248495367</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45954.631248495367</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45954.631248495367</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45954.631248495367</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45954.631248495367</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45954.631248495367</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45954.631248495367</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45954.631248495367</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45954.631248495367</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45954.631248495367</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45954.631248495367</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45954.631248495367</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45954.631248495367</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45954.631248495367</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45954.631248495367</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45954.631248495367</v>
      </c>
      <c r="H237" s="124"/>
      <c r="I237" s="120" t="str">
        <f>IFERROR(VLOOKUP(D237,DB!A:F,6,0),"")</f>
        <v/>
      </c>
      <c r="J237" s="120" t="str">
        <f>IFERROR(VLOOKUP(D237,DB!A:G,7,0),"")</f>
        <v/>
      </c>
      <c r="K237" s="126"/>
      <c r="L237" s="122" t="str">
        <f>IFERROR(VLOOKUP(D237,DB!A:I,9,0),"")</f>
        <v/>
      </c>
    </row>
    <row r="238" spans="1:12" ht="15" customHeight="1">
      <c r="A238" s="127"/>
      <c r="B238" s="127" t="str">
        <f>IFERROR(VLOOKUP(D238,DB!A:K,11,0),"")</f>
        <v/>
      </c>
      <c r="C238" s="128"/>
      <c r="D238" s="129"/>
      <c r="E238" s="130"/>
      <c r="F238" s="131"/>
      <c r="G238" s="132">
        <f ca="1">IFERROR(NOW()-F238,"")</f>
        <v>45954.631248495367</v>
      </c>
      <c r="H238" s="131"/>
      <c r="I238" s="127" t="str">
        <f>IFERROR(VLOOKUP(D238,DB!A:F,6,0),"")</f>
        <v/>
      </c>
      <c r="J238" s="127" t="str">
        <f>IFERROR(VLOOKUP(D238,DB!A:G,7,0),"")</f>
        <v/>
      </c>
      <c r="K238" s="133"/>
      <c r="L238" s="129" t="str">
        <f>IFERROR(VLOOKUP(D238,DB!A:I,9,0),"")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39098</v>
      </c>
      <c r="B2" s="37" t="str">
        <f>IFERROR(VLOOKUP(D2,DB!A:K,11,0),"")</f>
        <v>R5</v>
      </c>
      <c r="C2" s="37">
        <v>3</v>
      </c>
      <c r="D2" s="119" t="s">
        <v>36034</v>
      </c>
      <c r="E2" s="37" t="s">
        <v>38998</v>
      </c>
      <c r="F2" s="38">
        <v>45891.832060185188</v>
      </c>
      <c r="G2" s="145">
        <f ca="1">IFERROR(NOW()-F2,"")</f>
        <v>62.799188310178579</v>
      </c>
      <c r="H2" s="38">
        <v>45891.790393518517</v>
      </c>
      <c r="I2" s="37" t="str">
        <f>IFERROR(VLOOKUP(D2,DB!A:F,6,0),"")</f>
        <v>Generator-SG</v>
      </c>
      <c r="J2" s="37" t="str">
        <f>IFERROR(VLOOKUP(D2,DB!A:G,7,0),"")</f>
        <v>Vandalized</v>
      </c>
      <c r="K2" s="37" t="s">
        <v>39099</v>
      </c>
      <c r="L2" s="37" t="str">
        <f>IFERROR(VLOOKUP(D2,DB!A:I,9,0),"")</f>
        <v>Latis</v>
      </c>
      <c r="M2" s="118"/>
    </row>
    <row r="3" spans="1:13" ht="30.75">
      <c r="A3" s="37" t="s">
        <v>39100</v>
      </c>
      <c r="B3" s="37" t="str">
        <f>IFERROR(VLOOKUP(D3,DB!A:K,11,0),"")</f>
        <v>R5</v>
      </c>
      <c r="C3" s="37">
        <v>1</v>
      </c>
      <c r="D3" s="37" t="s">
        <v>31329</v>
      </c>
      <c r="E3" s="37" t="s">
        <v>39081</v>
      </c>
      <c r="F3" s="38">
        <v>45926.188877314817</v>
      </c>
      <c r="G3" s="145">
        <f t="shared" ref="G3" ca="1" si="0">IFERROR(NOW()-F3,"")</f>
        <v>28.442371180550253</v>
      </c>
      <c r="H3" s="38">
        <v>45926.158159722225</v>
      </c>
      <c r="I3" s="37" t="str">
        <f>IFERROR(VLOOKUP(D3,DB!A:F,6,0),"")</f>
        <v>SCECO</v>
      </c>
      <c r="J3" s="37" t="str">
        <f>IFERROR(VLOOKUP(D3,DB!A:G,7,0),"")</f>
        <v>Good</v>
      </c>
      <c r="K3" s="37" t="s">
        <v>39101</v>
      </c>
      <c r="L3" s="37" t="str">
        <f>IFERROR(VLOOKUP(D3,DB!A:I,9,0),"")</f>
        <v>Latis</v>
      </c>
      <c r="M3" s="118"/>
    </row>
    <row r="4" spans="1:13" ht="48" customHeight="1">
      <c r="A4" s="153" t="s">
        <v>39102</v>
      </c>
      <c r="B4" s="153" t="str">
        <f>IFERROR(VLOOKUP(D4,DB!A:K,11,0),"")</f>
        <v>R5</v>
      </c>
      <c r="C4" s="153">
        <v>1</v>
      </c>
      <c r="D4" s="153" t="s">
        <v>34781</v>
      </c>
      <c r="E4" s="153" t="s">
        <v>39081</v>
      </c>
      <c r="F4" s="154">
        <v>45948.661111111112</v>
      </c>
      <c r="G4" s="155">
        <f ca="1">IFERROR(NOW()-F4,"")</f>
        <v>5.9701373842544854</v>
      </c>
      <c r="H4" s="154">
        <v>45948.661111111112</v>
      </c>
      <c r="I4" s="153" t="str">
        <f>IFERROR(VLOOKUP(D4,DB!A:F,6,0),"")</f>
        <v>SCECO</v>
      </c>
      <c r="J4" s="153" t="str">
        <f>IFERROR(VLOOKUP(D4,DB!A:G,7,0),"")</f>
        <v>Dead</v>
      </c>
      <c r="K4" s="153" t="s">
        <v>39103</v>
      </c>
      <c r="L4" s="153" t="str">
        <f>IFERROR(VLOOKUP(D4,DB!A:I,9,0),"")</f>
        <v>Latis</v>
      </c>
    </row>
    <row r="5" spans="1:13" ht="30.75">
      <c r="A5" s="153" t="s">
        <v>39104</v>
      </c>
      <c r="B5" s="153" t="str">
        <f>IFERROR(VLOOKUP(D5,DB!A:K,11,0),"")</f>
        <v>R5</v>
      </c>
      <c r="C5" s="153">
        <v>1</v>
      </c>
      <c r="D5" s="153" t="s">
        <v>35526</v>
      </c>
      <c r="E5" s="153" t="s">
        <v>38998</v>
      </c>
      <c r="F5" s="154">
        <v>45954.449641203704</v>
      </c>
      <c r="G5" s="155">
        <f ca="1">IFERROR(NOW()-F5,"")</f>
        <v>0.1816072916626581</v>
      </c>
      <c r="H5" s="154">
        <v>45954.369560185187</v>
      </c>
      <c r="I5" s="153" t="str">
        <f>IFERROR(VLOOKUP(D5,DB!A:F,6,0),"")</f>
        <v>SCECO</v>
      </c>
      <c r="J5" s="153" t="str">
        <f>IFERROR(VLOOKUP(D5,DB!A:G,7,0),"")</f>
        <v>Good</v>
      </c>
      <c r="K5" s="153" t="s">
        <v>39105</v>
      </c>
      <c r="L5" s="153" t="str">
        <f>IFERROR(VLOOKUP(D5,DB!A:I,9,0),"")</f>
        <v>Latis</v>
      </c>
    </row>
    <row r="6" spans="1:13" ht="15">
      <c r="A6" s="153" t="s">
        <v>39106</v>
      </c>
      <c r="B6" s="153" t="str">
        <f>IFERROR(VLOOKUP(D6,DB!A:K,11,0),"")</f>
        <v>R5</v>
      </c>
      <c r="C6" s="153">
        <v>2</v>
      </c>
      <c r="D6" s="153" t="s">
        <v>38873</v>
      </c>
      <c r="E6" s="153" t="s">
        <v>38998</v>
      </c>
      <c r="F6" s="154">
        <v>45954.579155092593</v>
      </c>
      <c r="G6" s="155">
        <f ca="1">IFERROR(NOW()-F6,"")</f>
        <v>5.2093402773607522E-2</v>
      </c>
      <c r="H6" s="154">
        <v>45954.54515046296</v>
      </c>
      <c r="I6" s="153" t="str">
        <f>IFERROR(VLOOKUP(D6,DB!A:F,6,0),"")</f>
        <v>Generator-SG</v>
      </c>
      <c r="J6" s="153" t="str">
        <f>IFERROR(VLOOKUP(D6,DB!A:G,7,0),"")</f>
        <v>Vandalized</v>
      </c>
      <c r="K6" s="153" t="s">
        <v>39107</v>
      </c>
      <c r="L6" s="153" t="str">
        <f>IFERROR(VLOOKUP(D6,DB!A:I,9,0),"")</f>
        <v>Latis</v>
      </c>
    </row>
    <row r="7" spans="1:13" ht="15">
      <c r="A7" s="153"/>
      <c r="B7" s="153" t="str">
        <f>IFERROR(VLOOKUP(D7,DB!A:K,11,0),"")</f>
        <v/>
      </c>
      <c r="C7" s="153"/>
      <c r="D7" s="153"/>
      <c r="E7" s="153"/>
      <c r="F7" s="154"/>
      <c r="G7" s="155">
        <f ca="1">IFERROR(NOW()-F7,"")</f>
        <v>45954.631248495367</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45954.631248495367</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45954.631248495367</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45954.631248495367</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45954.631248495367</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45954.631248495367</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45954.631248495367</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45954.631248495367</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45954.631248495367</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45954.631248495367</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45954.631248495367</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45954.631248495367</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45954.631248495367</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45954.631248495367</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45954.631248495367</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45954.631248495367</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45954.631248495367</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45954.631248495367</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45954.631248495367</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45954.631248495367</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45954.631248495367</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45954.631248495367</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45954.631248495367</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45954.631248495367</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45954.631248495367</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45954.631248495367</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45954.631248495367</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45954.631248495367</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45954.631248495367</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45954.631248495367</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45954.631248495367</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45954.631248495367</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45954.631248495367</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45954.631248495367</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45954.631248495367</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45954.631248495367</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45954.631248495367</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45954.631248495367</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45954.631248495367</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45954.631248495367</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45954.631248495367</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45954.631248495367</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45954.631248495367</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45954.631248495367</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45954.631248495367</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45954.631248495367</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45954.631248495367</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45954.631248495367</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45954.631248495367</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45954.631248495367</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45954.631248495367</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45954.631248495367</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45954.631248495367</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45954.631248495367</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45954.631248495367</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45954.631248495367</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45954.631248495367</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45954.631248495367</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45954.631248495367</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45954.631248495367</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45954.631248495367</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45954.631248495367</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45954.631248495367</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45954.631248495367</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45954.631248495367</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45954.631248495367</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45954.631248495367</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45954.631248495367</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45954.631248495367</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45954.631248495367</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45954.631248495367</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45954.631248495367</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45954.631248495367</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45954.631248495367</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45954.631248495367</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45954.631248495367</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45954.631248495367</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45954.631248495367</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45954.631248495367</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45954.631248495367</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45954.631248495367</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45954.631248495367</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45954.631248495367</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45954.631248495367</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45954.631248495367</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45954.631248495367</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45954.631248495367</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45954.631248495367</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45954.631248495367</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45954.631248495367</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45954.631248495367</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45954.631248495367</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45954.631248495367</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45954.631248495367</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45954.631248495367</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45954.631248495367</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45954.631248495367</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45954.631248495367</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45954.631248495367</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45954.631248495367</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45954.631248495367</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45954.631248495367</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45954.631248495367</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45954.631248495367</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45954.631248495367</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45954.631248495367</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45954.631248495367</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45954.631248495367</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45954.631248495367</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45954.631248495367</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45954.631248495367</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45954.631248495367</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45954.631248495367</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45954.631248495367</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45954.631248495367</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45954.631248495367</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45954.631248495367</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45954.631248495367</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45954.631248495367</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45954.631248495367</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45954.631248495367</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45954.631248495367</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45954.631248495367</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45954.631248495367</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45954.631248495367</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45954.631248495367</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45954.631248495367</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45954.631248495367</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45954.631248495367</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45954.631248495367</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45954.631248495367</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45954.631248495367</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45954.631248495367</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45954.631248495367</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45954.631248495367</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45954.631248495367</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45954.631248495367</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45954.631248495367</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45954.631248495367</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45954.631248495367</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45954.631248495367</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45954.631248495367</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45954.631248495367</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45954.631248495367</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45954.631248495367</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45954.631248495367</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45954.631248495367</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45954.631248495367</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45954.631248495367</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45954.631248495367</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45954.631248495367</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45954.631248495367</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45954.631248495367</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45954.631248495367</v>
      </c>
      <c r="H160" s="154"/>
      <c r="I160" s="153" t="str">
        <f>IFERROR(VLOOKUP(D160,DB!A:F,6,0),"")</f>
        <v/>
      </c>
      <c r="J160" s="153" t="str">
        <f>IFERROR(VLOOKUP(D160,DB!A:G,7,0),"")</f>
        <v/>
      </c>
      <c r="K160" s="153"/>
      <c r="L160" s="153" t="str">
        <f>IFERROR(VLOOKUP(D160,DB!A:I,9,0),"")</f>
        <v/>
      </c>
    </row>
    <row r="161" spans="1:12" ht="15">
      <c r="A161" s="159"/>
      <c r="B161" s="159" t="str">
        <f>IFERROR(VLOOKUP(D161,DB!A:K,11,0),"")</f>
        <v/>
      </c>
      <c r="C161" s="159"/>
      <c r="D161" s="159"/>
      <c r="E161" s="159"/>
      <c r="F161" s="160"/>
      <c r="G161" s="161">
        <f ca="1">IFERROR(NOW()-F161,"")</f>
        <v>45954.631248495367</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45954.631248495367</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45954.631248495367</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45954.631248495367</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45954.631248495367</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45954.631248495367</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45954.631248495367</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45954.631248495367</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45954.631248495367</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45954.631248495367</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45954.631248495367</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45954.631248495367</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45954.631248495367</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45954.631248495367</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45954.631248495367</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45954.631248495367</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45954.631248495367</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45954.631248495367</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45954.631248495367</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45954.631248495367</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45954.631248495367</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45954.631248495367</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45954.631248495367</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45954.631248495367</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45954.631248495367</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45954.631248495367</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45954.631248495367</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45954.631248495367</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45954.631248495367</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45954.631248495367</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45954.631248495367</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45954.631248495367</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45954.631248495367</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45954.631248495367</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45954.631248495367</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45954.631248495367</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45954.631248495367</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45954.631248495367</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45954.631248495367</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45954.631248495367</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45954.631248495367</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45954.631248495367</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45954.631248495367</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45954.631248495367</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45954.631248495367</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45954.631248495367</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45954.631248495367</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45954.631248495367</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45954.631248495367</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45954.631248495367</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45954.631248495367</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45954.631248495367</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45954.631248495367</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45954.631248495367</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45954.631248495367</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45954.631248495367</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45954.631248495367</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45954.631248495367</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45954.631248495367</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45954.631248495367</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45954.631248495367</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45954.631248495367</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45954.631248495367</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45954.631248495367</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45954.631248495367</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45954.631248495367</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45954.631248495367</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45954.631248495367</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45954.631248495367</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45954.631248495367</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45954.631248495367</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45954.631248495367</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45954.631248495367</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45954.631248495367</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45954.631248495367</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45954.631248495367</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45954.631248495367</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45954.631248495367</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45954.631248495367</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45954.631248495367</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45954.631248495367</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45954.631248495367</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45954.631248495367</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45954.631248495367</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45954.631248495367</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45954.631248495367</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45954.631248495367</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45954.631248495367</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45954.631248495367</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45954.631248495367</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45954.631248495367</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45954.631248495367</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45954.631248495367</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45954.631248495367</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45954.631248495367</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45954.631248495367</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45954.631248495367</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45954.631248495367</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45954.631248495367</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45954.631248495367</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45954.631248495367</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45954.631248495367</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45954.631248495367</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45954.631248495367</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45954.631248495367</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45954.631248495367</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45954.631248495367</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45954.631248495367</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45954.631248495367</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45954.631248495367</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45954.631248495367</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45954.631248495367</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45954.631248495367</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45954.631248495367</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45954.631248495367</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45954.631248495367</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45954.631248495367</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45954.631248495367</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45954.631248495367</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45954.631248495367</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45954.631248495367</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45954.631248495367</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45954.631248495367</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45954.631248495367</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45954.631248495367</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45954.631248495367</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45954.631248495367</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45954.631248495367</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45954.631248495367</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45954.631248495367</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45954.631248495367</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45954.631248495367</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45954.631248495367</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45954.631248495367</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45954.631248495367</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45954.631248495367</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45954.631248495367</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45954.631248495367</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45954.631248495367</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45954.631248495367</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45954.631248495367</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45954.631248495367</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45954.631248495367</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45954.631248495367</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45954.631248495367</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45954.631248495367</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45954.631248495367</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45954.631248495367</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45954.631248495367</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45954.631248495367</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45954.631248495367</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45954.631248495367</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45954.631248495367</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45954.631248495367</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45954.631248495367</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45954.631248495367</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45954.631248495367</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45954.631248495367</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45954.631248495367</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45954.631248495367</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45954.631248495367</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45954.631248495367</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45954.631248495367</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45954.631248495367</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45954.631248495367</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45954.631248495367</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45954.631248495367</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45954.631248495367</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45954.631248495367</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45954.631248495367</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45954.631248495367</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45954.631248495367</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45954.631248495367</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45954.631248495367</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45954.631248495367</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45954.631248495367</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45954.631248495367</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45954.631248495367</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45954.631248495367</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45954.631248495367</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45954.631248495367</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45954.631248495367</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45954.631248495367</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45954.631248495367</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45954.631248495367</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45954.631248495367</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45954.631248495367</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45954.631248495367</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45954.631248495367</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45954.631248495367</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45954.631248495367</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45954.631248495367</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45954.631248495367</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45954.631248495367</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45954.631248495367</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45954.631248495367</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45954.631248495367</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45954.631248495367</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45954.631248495367</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45954.631248495367</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45954.631248495367</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45954.631248495367</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45954.631248495367</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45954.631248495367</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45954.631248495367</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45954.631248495367</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45954.631248495367</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45954.631248495367</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45954.631248495367</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45954.631248495367</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45954.631248495367</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45954.631248495367</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45954.631248495367</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45954.631248495367</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45954.631248495367</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45954.631248495367</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45954.631248495367</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45954.631248495367</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45954.631248495367</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45954.631248495367</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45954.631248495367</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45954.631248495367</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45954.631248495367</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45954.631248495367</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45954.631248495367</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45954.631248495367</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45954.631248495367</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45954.631248495367</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45954.631248495367</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45954.631248495367</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45954.631248495367</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45954.631248495367</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45954.631248495367</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45954.631248495367</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45954.631248495367</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45954.631248495367</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45954.631248495367</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45954.631248495367</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45954.631248495367</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45954.631248495367</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45954.631248495367</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45954.631248495367</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45954.631248495367</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45954.631248495367</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45954.631248495367</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45954.631248495367</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45954.631248495367</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45954.631248495367</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45954.631248495367</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45954.631248495367</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45954.631248495367</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45954.631248495367</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45954.631248495367</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45954.631248495367</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45954.631248495367</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45954.631248495367</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45954.631248495367</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45954.631248495367</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45954.631248495367</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45954.631248495367</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45954.631248495367</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45954.631248495367</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45954.631248495367</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45954.631248495367</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45954.631248495367</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45954.631248495367</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45954.631248495367</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45954.631248495367</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45954.631248495367</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45954.631248495367</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45954.631248495367</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45954.631248495367</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45954.631248495367</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45954.631248495367</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45954.631248495367</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45954.631248495367</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45954.631248495367</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45954.631248495367</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45954.631248495367</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45954.631248495367</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45954.631248495367</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45954.631248495367</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45954.631248495367</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45954.631248495367</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45954.631248495367</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45954.631248495367</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45954.631248495367</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45954.631248495367</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45954.631248495367</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45954.631248495367</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45954.631248495367</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45954.631248495367</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45954.631248495367</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45954.631248495367</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45954.631248495367</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45954.631248495367</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45954.631248495367</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45954.631248495367</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45954.631248495367</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45954.631248495367</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45954.631248495367</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45954.631248495367</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45954.631248495367</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45954.631248495367</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45954.631248495367</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45954.631248495367</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45954.631248495367</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45954.631248495367</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45954.631248495367</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45954.631248495367</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45954.631248495367</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45954.631248495367</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45954.631248495367</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45954.631248495367</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45954.631248495367</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45954.631248495367</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45954.631248495367</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45954.631248495367</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45954.631248495367</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45954.631248495367</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45954.631248495367</v>
      </c>
      <c r="H481" s="160"/>
      <c r="I481" s="159" t="str">
        <f>IFERROR(VLOOKUP(D481,DB!A:F,6,0),"")</f>
        <v/>
      </c>
      <c r="J481" s="159" t="str">
        <f>IFERROR(VLOOKUP(D481,DB!A:G,7,0),"")</f>
        <v/>
      </c>
      <c r="K481" s="159"/>
      <c r="L481" s="159" t="str">
        <f>IFERROR(VLOOKUP(D481,DB!A:I,9,0),"")</f>
        <v/>
      </c>
    </row>
    <row r="482" spans="1:12" ht="15"/>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91" ht="15"/>
    <row r="592" ht="15"/>
    <row r="594" ht="15"/>
    <row r="595" ht="15"/>
    <row r="596" ht="15"/>
    <row r="597" ht="15"/>
    <row r="599" ht="15"/>
    <row r="600" ht="15"/>
    <row r="607" ht="15"/>
    <row r="608" ht="15"/>
    <row r="609" ht="15"/>
    <row r="610" ht="15"/>
    <row r="611" ht="15"/>
    <row r="612" ht="15"/>
    <row r="615" ht="15"/>
    <row r="616" ht="15"/>
    <row r="617" ht="15"/>
    <row r="618" ht="15"/>
    <row r="619" ht="15"/>
    <row r="620" ht="15"/>
    <row r="621" ht="15"/>
    <row r="622" ht="15"/>
    <row r="623" ht="15"/>
    <row r="624" ht="15"/>
    <row r="625" ht="15"/>
    <row r="626"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2" ht="15"/>
    <row r="683" ht="15"/>
    <row r="720" ht="15"/>
    <row r="721" ht="15"/>
    <row r="722" ht="15"/>
    <row r="723" ht="15"/>
    <row r="724" ht="15"/>
    <row r="725" ht="15"/>
    <row r="726" ht="15"/>
    <row r="727" ht="15"/>
    <row r="728" ht="15"/>
    <row r="729"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10" ht="15"/>
    <row r="811" ht="15"/>
    <row r="812" ht="15"/>
    <row r="814" ht="15"/>
    <row r="815"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8" ht="15"/>
    <row r="849" ht="15"/>
    <row r="1019" ht="15"/>
    <row r="1020" ht="15"/>
    <row r="1021" ht="15"/>
    <row r="1022" ht="15"/>
    <row r="1023" ht="15"/>
    <row r="1024" ht="15"/>
    <row r="1030" ht="15"/>
    <row r="1031" ht="15"/>
    <row r="1032" ht="15"/>
    <row r="1033" ht="15"/>
    <row r="1034" ht="15"/>
    <row r="1035" ht="15"/>
    <row r="1036"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7" ht="15"/>
    <row r="1088" ht="15"/>
    <row r="1094" ht="15"/>
    <row r="1095" ht="15"/>
    <row r="1097" ht="15"/>
    <row r="1098" ht="15"/>
    <row r="1099" ht="15"/>
    <row r="1100" ht="15"/>
    <row r="1101" ht="15"/>
    <row r="1102" ht="15"/>
    <row r="1103" ht="15"/>
    <row r="1105" ht="15"/>
    <row r="1106" ht="15"/>
    <row r="1107"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1" ht="15"/>
    <row r="1202" ht="15"/>
    <row r="1205" ht="15"/>
    <row r="1206" ht="15"/>
    <row r="1207" ht="15"/>
    <row r="1208" ht="15"/>
    <row r="1209" ht="15"/>
    <row r="1210" ht="15"/>
    <row r="1211" ht="15"/>
    <row r="1213" ht="15"/>
    <row r="1214" ht="15"/>
    <row r="1215" ht="15"/>
    <row r="1216" ht="15"/>
    <row r="1217" ht="15"/>
    <row r="1218" ht="15"/>
    <row r="1219" ht="15"/>
    <row r="1220" ht="15"/>
    <row r="1221" ht="15"/>
    <row r="1222" ht="15"/>
    <row r="1223" ht="15"/>
    <row r="1225" ht="15"/>
    <row r="1226" ht="15"/>
    <row r="1227" ht="15"/>
    <row r="1228" ht="15"/>
    <row r="1229" ht="15"/>
    <row r="1230" ht="15"/>
    <row r="1231" ht="15"/>
    <row r="1232" ht="15"/>
    <row r="1233" ht="15"/>
    <row r="1234" ht="15"/>
    <row r="1242" ht="15"/>
    <row r="1243" ht="15"/>
    <row r="1246" ht="15"/>
    <row r="1247" ht="15"/>
    <row r="1248" ht="15"/>
    <row r="1249" ht="15"/>
    <row r="1250" ht="15"/>
    <row r="1251" ht="15"/>
    <row r="1252" ht="15"/>
    <row r="1253" ht="15"/>
    <row r="1256" ht="15"/>
    <row r="1257" ht="15"/>
    <row r="1258" ht="15"/>
    <row r="1259" ht="15"/>
    <row r="1260" ht="15"/>
    <row r="1261" ht="15"/>
    <row r="1262" ht="15"/>
    <row r="1263" ht="15"/>
    <row r="1264" ht="15"/>
    <row r="1265" ht="15"/>
    <row r="1266" ht="15"/>
    <row r="1267" ht="15"/>
    <row r="1269" ht="15"/>
    <row r="1270" ht="15"/>
    <row r="1271" ht="15"/>
    <row r="1274" ht="15"/>
    <row r="1276" ht="15"/>
    <row r="1278" ht="15"/>
    <row r="1281" ht="15"/>
    <row r="1282" ht="15"/>
    <row r="1283" ht="15"/>
    <row r="1285" ht="15"/>
    <row r="1287" ht="15"/>
    <row r="1288" ht="15"/>
    <row r="1289" ht="15"/>
    <row r="1290" ht="15"/>
    <row r="1291" ht="15"/>
    <row r="1293" ht="15"/>
    <row r="1294" ht="15"/>
    <row r="1295" ht="15"/>
    <row r="1296" ht="15"/>
    <row r="1298" ht="15"/>
    <row r="1300" ht="15"/>
    <row r="1301" ht="15"/>
    <row r="1303" ht="15"/>
    <row r="1304" ht="15"/>
    <row r="1305" ht="15"/>
    <row r="1306" ht="15"/>
    <row r="1308" ht="15"/>
    <row r="1310" ht="15"/>
    <row r="1311" ht="15"/>
    <row r="1312" ht="15"/>
    <row r="1313" ht="15"/>
    <row r="1315"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39108</v>
      </c>
      <c r="B2" s="104" t="str">
        <f>IFERROR(VLOOKUP(D2,DB!A:K,11,0),"")</f>
        <v>R6</v>
      </c>
      <c r="C2" s="106">
        <v>1</v>
      </c>
      <c r="D2" s="104" t="s">
        <v>33359</v>
      </c>
      <c r="E2" s="107" t="s">
        <v>38998</v>
      </c>
      <c r="F2" s="108">
        <v>45954.610289351855</v>
      </c>
      <c r="G2" s="77">
        <f ca="1">IFERROR(NOW()-F2,"-")</f>
        <v>2.0959143512300216E-2</v>
      </c>
      <c r="H2" s="108">
        <v>45954.604594907411</v>
      </c>
      <c r="I2" s="104" t="str">
        <f>IFERROR(VLOOKUP(D2,DB!A:F,6,0),"")</f>
        <v>Generator-SG</v>
      </c>
      <c r="J2" s="103" t="str">
        <f>IFERROR(VLOOKUP(D2,DB!A:G,7,0),"")</f>
        <v>Vandalized</v>
      </c>
      <c r="K2" s="109" t="s">
        <v>39109</v>
      </c>
      <c r="L2" s="110" t="str">
        <f>IFERROR(VLOOKUP(D2,DB!A:I,9,0),"")</f>
        <v>Latis</v>
      </c>
    </row>
    <row r="3" spans="1:16383" ht="31.5" customHeight="1">
      <c r="A3" s="105"/>
      <c r="B3" s="104" t="str">
        <f>IFERROR(VLOOKUP(D3,DB!A:K,11,0),"")</f>
        <v/>
      </c>
      <c r="C3" s="106"/>
      <c r="D3"/>
      <c r="E3" s="107"/>
      <c r="F3" s="108"/>
      <c r="G3" s="77">
        <f ca="1">IFERROR(NOW()-F3,"-")</f>
        <v>45954.631248495367</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45954.631248495367</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45954.631248495367</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45954.631248495367</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45954.631248495367</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45954.631248495367</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45954.631248495367</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45954.631248495367</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45954.631248495367</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45954.631248495367</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45954.631248495367</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45954.631248495367</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45954.631248495367</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45954.631248495367</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45954.631248495367</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45954.631248495367</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45954.631248495367</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45954.631248495367</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45954.631248495367</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45954.631248495367</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45954.631248495367</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45954.631248495367</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45954.631248495367</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45954.631248495367</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45954.631248495367</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45954.631248495367</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45954.631248495367</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45954.631248495367</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45954.631248495367</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45954.631248495367</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45954.631248495367</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45954.631248495367</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45954.631248495367</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45954.631248495367</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45954.631248495367</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45954.631248495367</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45954.631248495367</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45954.631248495367</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45954.631248495367</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45954.631248495367</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45954.631248495367</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45954.631248495367</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45954.631248495367</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45954.631248495367</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45954.631248495367</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45954.631248495367</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45954.631248495367</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45954.631248495367</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45954.631248495367</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45954.631248495367</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45954.631248495367</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45954.631248495367</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45954.631248495367</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45954.631248495367</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45954.631248495367</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45954.631248495367</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45954.631248495367</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45954.631248495367</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45954.631248495367</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45954.631248495367</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45954.631248495367</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45954.631248495367</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45954.631248495367</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45954.631248495367</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45954.631248495367</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45954.631248495367</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45954.631248495367</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45954.631248495367</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45954.631248495367</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45954.631248495367</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45954.631248495367</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45954.631248495367</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45954.631248495367</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45954.631248495367</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45954.631248495367</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45954.631248495367</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45954.631248495367</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45954.631248495367</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45954.631248495367</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45954.631248495367</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45954.631248495367</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45954.631248495367</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45954.631248495367</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45954.631248495367</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45954.631248495367</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45954.631248495367</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45954.631248495367</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45954.631248495367</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45954.631248495367</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45954.631248495367</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45954.631248495367</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45954.631248495367</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45954.631248495367</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45954.631248495367</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45954.631248495367</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45954.631248495367</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45954.631248495367</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45954.631248495367</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45954.631248495367</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45954.631248495367</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45954.631248495367</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45954.631248495367</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45954.631248495367</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45954.631248495367</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45954.631248495367</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45954.631248495367</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45954.631248495367</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45954.631248495367</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45954.631248495367</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45954.631248495367</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45954.631248495367</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45954.631248495367</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45954.631248495367</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45954.631248495367</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45954.631248495367</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45954.631248495367</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45954.631248495367</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45954.631248495367</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45954.631248495367</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45954.631248495367</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45954.631248495367</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45954.631248495367</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45954.631248495367</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45954.631248495367</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45954.631248495367</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45954.631248495367</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45954.631248495367</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45954.631248495367</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45954.631248495367</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45954.631248495367</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45954.631248495367</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45954.631248495367</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45954.631248495367</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45954.631248495367</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45954.631248495367</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45954.631248495367</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45954.631248495367</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45954.631248495367</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45954.631248495367</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45954.631248495367</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45954.631248495367</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45954.631248495367</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45954.631248495367</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45954.631248495367</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45954.631248495367</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45954.631248495367</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2025-10-24T12:09:03Z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